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OneDrive - Brisanet\Documentos\Divulgação_3T21\"/>
    </mc:Choice>
  </mc:AlternateContent>
  <xr:revisionPtr revIDLastSave="0" documentId="13_ncr:1_{C80C2068-ED93-43A7-949B-1DCD8D1E7F6A}" xr6:coauthVersionLast="47" xr6:coauthVersionMax="47" xr10:uidLastSave="{00000000-0000-0000-0000-000000000000}"/>
  <bookViews>
    <workbookView xWindow="-110" yWindow="-110" windowWidth="19420" windowHeight="10420" xr2:uid="{FBF1DB95-D95C-424B-9359-06E29C866552}"/>
  </bookViews>
  <sheets>
    <sheet name="Resultados | Brisanet" sheetId="1" r:id="rId1"/>
    <sheet name="Operational Data" sheetId="4" r:id="rId2"/>
    <sheet name="Balance Sheet" sheetId="6" r:id="rId3"/>
    <sheet name="Income Statement" sheetId="8" r:id="rId4"/>
    <sheet name="Indebtedness" sheetId="10" r:id="rId5"/>
    <sheet name="Cash Flow" sheetId="12" r:id="rId6"/>
  </sheets>
  <externalReferences>
    <externalReference r:id="rId7"/>
  </externalReferences>
  <definedNames>
    <definedName name="_ACC2" hidden="1">'[1]DIF FAT FEV 01'!$X$13:$Y$40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edneia" hidden="1">{"'27.11 à 28.11'!$A$1:$Q$70"}</definedName>
    <definedName name="HTML_CodePage" hidden="1">1252</definedName>
    <definedName name="HTML_Control" hidden="1">{"'27.11 à 28.11'!$A$1:$Q$70"}</definedName>
    <definedName name="HTML_Description" hidden="1">""</definedName>
    <definedName name="HTML_Email" hidden="1">"mpinto@telesp.com.br"</definedName>
    <definedName name="HTML_Header" hidden="1">"27.11 à 28.11"</definedName>
    <definedName name="HTML_LastUpdate" hidden="1">"03/12/97"</definedName>
    <definedName name="HTML_LineAfter" hidden="1">FALSE</definedName>
    <definedName name="HTML_LineBefore" hidden="1">FALSE</definedName>
    <definedName name="HTML_Name" hidden="1">"EDNÉIA"</definedName>
    <definedName name="HTML_OBDlg2" hidden="1">TRUE</definedName>
    <definedName name="HTML_OBDlg4" hidden="1">TRUE</definedName>
    <definedName name="HTML_OS" hidden="1">0</definedName>
    <definedName name="HTML_PathFile" hidden="1">"C:\FGA01\Vendas\MeuHTML.htm"</definedName>
    <definedName name="HTML_Title" hidden="1">"VENDAS DE AÇÕES"</definedName>
    <definedName name="menu">'Resultados | Brisanet'!$A$1</definedName>
    <definedName name="Rodrigo" hidden="1">{"'27.11 à 28.11'!$A$1:$Q$70"}</definedName>
    <definedName name="RodrigoI" hidden="1">{"'27.11 à 28.11'!$A$1:$Q$70"}</definedName>
    <definedName name="RodrigoII" hidden="1">{"'27.11 à 28.11'!$A$1:$Q$70"}</definedName>
    <definedName name="RodrigoIII" hidden="1">{"'27.11 à 28.11'!$A$1:$Q$70"}</definedName>
    <definedName name="SAPBEXrevision" hidden="1">3</definedName>
    <definedName name="SAPBEXsysID" hidden="1">"BWP"</definedName>
    <definedName name="SAPBEXwbID" hidden="1">"BBI79TXTC37FA83KVZYUD8LJY"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30" i="4"/>
  <c r="D29" i="4"/>
  <c r="D28" i="4"/>
  <c r="C5" i="10" l="1"/>
  <c r="C17" i="10" s="1"/>
  <c r="B5" i="10"/>
  <c r="B17" i="10" s="1"/>
  <c r="D40" i="6"/>
  <c r="C40" i="6"/>
  <c r="B40" i="6"/>
  <c r="D32" i="6"/>
  <c r="C32" i="6"/>
  <c r="C22" i="6" s="1"/>
  <c r="B32" i="6"/>
  <c r="D23" i="6"/>
  <c r="C23" i="6"/>
  <c r="B23" i="6"/>
  <c r="D13" i="6"/>
  <c r="C13" i="6"/>
  <c r="B13" i="6"/>
  <c r="D6" i="6"/>
  <c r="C6" i="6"/>
  <c r="B6" i="6"/>
  <c r="K14" i="4"/>
  <c r="B22" i="6" l="1"/>
  <c r="D22" i="6"/>
  <c r="B5" i="6"/>
  <c r="C5" i="6"/>
  <c r="D5" i="6"/>
</calcChain>
</file>

<file path=xl/sharedStrings.xml><?xml version="1.0" encoding="utf-8"?>
<sst xmlns="http://schemas.openxmlformats.org/spreadsheetml/2006/main" count="236" uniqueCount="161">
  <si>
    <t>ri.brisanet.com.br</t>
  </si>
  <si>
    <t>falecomri@brisanet.com.br</t>
  </si>
  <si>
    <t>1T20</t>
  </si>
  <si>
    <t>2T20</t>
  </si>
  <si>
    <t>Jul 21</t>
  </si>
  <si>
    <t>Ago 21</t>
  </si>
  <si>
    <t>Set 21</t>
  </si>
  <si>
    <t>B2C</t>
  </si>
  <si>
    <t>B2B</t>
  </si>
  <si>
    <t>-</t>
  </si>
  <si>
    <t>HOMES PASSED (HPs)</t>
  </si>
  <si>
    <t>AGILITY</t>
  </si>
  <si>
    <t>OPERATIONAL DATA</t>
  </si>
  <si>
    <t>1Q20</t>
  </si>
  <si>
    <t>2Q20</t>
  </si>
  <si>
    <t>3Q20</t>
  </si>
  <si>
    <t>4Q20</t>
  </si>
  <si>
    <t>1Q21</t>
  </si>
  <si>
    <t>2Q21</t>
  </si>
  <si>
    <t>3Q21</t>
  </si>
  <si>
    <t># Clients</t>
  </si>
  <si>
    <t>Broadband</t>
  </si>
  <si>
    <t>Fixed line</t>
  </si>
  <si>
    <t>FIBER PORTS</t>
  </si>
  <si>
    <t># Clients (HCs)</t>
  </si>
  <si>
    <t>CITIES COVERED</t>
  </si>
  <si>
    <t># Franchisees</t>
  </si>
  <si>
    <t>Mar 20</t>
  </si>
  <si>
    <t>Jun 20</t>
  </si>
  <si>
    <t>Set 20</t>
  </si>
  <si>
    <t>Mar 21</t>
  </si>
  <si>
    <t>Jun 21</t>
  </si>
  <si>
    <t>ASSETS</t>
  </si>
  <si>
    <t>Current</t>
  </si>
  <si>
    <t>Cash and cash equivalents</t>
  </si>
  <si>
    <t>Financial investments</t>
  </si>
  <si>
    <t>Accounts receivable</t>
  </si>
  <si>
    <t>Derivative transactions</t>
  </si>
  <si>
    <t>Other assets</t>
  </si>
  <si>
    <t>Non-current</t>
  </si>
  <si>
    <t>Other Assets</t>
  </si>
  <si>
    <t>Investiments</t>
  </si>
  <si>
    <t>Right of Use</t>
  </si>
  <si>
    <t>Fixed Assets</t>
  </si>
  <si>
    <t>Intangible assets</t>
  </si>
  <si>
    <t>LIABILITIES AND SHAREHOLDERS' EQUITY</t>
  </si>
  <si>
    <t>Suppliers</t>
  </si>
  <si>
    <t>Loans and financing</t>
  </si>
  <si>
    <t>Debentures</t>
  </si>
  <si>
    <t>Leasing</t>
  </si>
  <si>
    <t>Other current liabilities</t>
  </si>
  <si>
    <t>Non-Current</t>
  </si>
  <si>
    <t>Taxes in installments</t>
  </si>
  <si>
    <t>Other non-current liabilities</t>
  </si>
  <si>
    <t>Shareholders' Equity</t>
  </si>
  <si>
    <t>Capital</t>
  </si>
  <si>
    <t>Income Reserves</t>
  </si>
  <si>
    <t>Dec 20</t>
  </si>
  <si>
    <t>Sep 21</t>
  </si>
  <si>
    <t>Non-controlling stake</t>
  </si>
  <si>
    <t xml:space="preserve">           B2C</t>
  </si>
  <si>
    <t xml:space="preserve">           B2B</t>
  </si>
  <si>
    <t>Pessoal</t>
  </si>
  <si>
    <t>Custos com Ativação de Clientes</t>
  </si>
  <si>
    <t>Conectividade</t>
  </si>
  <si>
    <t>Direitos de passagem</t>
  </si>
  <si>
    <t>Materiais e Manutenção</t>
  </si>
  <si>
    <t>Serviços de Terceiros</t>
  </si>
  <si>
    <t>Outros</t>
  </si>
  <si>
    <t>FINANCIAL DATA (R$ 000)</t>
  </si>
  <si>
    <t>GROSS REVENUE</t>
  </si>
  <si>
    <t xml:space="preserve">      Broadband</t>
  </si>
  <si>
    <t xml:space="preserve">      Fixed line</t>
  </si>
  <si>
    <t xml:space="preserve">      Others</t>
  </si>
  <si>
    <t>ARPU B2C (R$)</t>
  </si>
  <si>
    <t>NET REVENUE</t>
  </si>
  <si>
    <t>COSTS OF SERVICES RENDERED</t>
  </si>
  <si>
    <t>Personnel</t>
  </si>
  <si>
    <t>Costs associated with client activation</t>
  </si>
  <si>
    <t>Right of passage</t>
  </si>
  <si>
    <t>Materials and maintenance</t>
  </si>
  <si>
    <t>Third-party services</t>
  </si>
  <si>
    <t>Depreciation and amortization</t>
  </si>
  <si>
    <t>Others</t>
  </si>
  <si>
    <t>GROSS PROFIT</t>
  </si>
  <si>
    <t>Sales Expenses</t>
  </si>
  <si>
    <t>Marketing expenses</t>
  </si>
  <si>
    <t>General and administrative expenses</t>
  </si>
  <si>
    <t>Provision for doubtful accounts</t>
  </si>
  <si>
    <t>OPERATIONAL RESULTS</t>
  </si>
  <si>
    <t>ADJUSTED EBITDA</t>
  </si>
  <si>
    <t>ADJUSTED EBITDA MARGIN (%)</t>
  </si>
  <si>
    <t>NET FINANCIAL RESULTS</t>
  </si>
  <si>
    <t>Financial expenses</t>
  </si>
  <si>
    <t>Financial income</t>
  </si>
  <si>
    <t>TAXES</t>
  </si>
  <si>
    <t>NET INCOME</t>
  </si>
  <si>
    <t>NET MARGIN (%)</t>
  </si>
  <si>
    <t>INDEBTEDNESS (R$ MM)</t>
  </si>
  <si>
    <t>GROSS DEBT</t>
  </si>
  <si>
    <t>Loans and financing - current</t>
  </si>
  <si>
    <t>Debentures - Current</t>
  </si>
  <si>
    <t>Leasing - current</t>
  </si>
  <si>
    <t>Derivative transactions (current liabilities)</t>
  </si>
  <si>
    <t>Loans and financing - non-current</t>
  </si>
  <si>
    <t>Debentures - non-current</t>
  </si>
  <si>
    <t>Leasing - non-current</t>
  </si>
  <si>
    <t>Derivative transactions (non-current liabilities)</t>
  </si>
  <si>
    <t>Derivative transactions (current assets)</t>
  </si>
  <si>
    <t>Derivative transactions (non-current assets)</t>
  </si>
  <si>
    <t>Cash and Cash equivalents</t>
  </si>
  <si>
    <t>NET DEBT</t>
  </si>
  <si>
    <t>2020</t>
  </si>
  <si>
    <t>9M21</t>
  </si>
  <si>
    <t>9M20</t>
  </si>
  <si>
    <t>1H20</t>
  </si>
  <si>
    <t>1H21</t>
  </si>
  <si>
    <t>CASH FLOW (R$ MM)</t>
  </si>
  <si>
    <t>Increase (Decrease) in Cash and cash equivalents</t>
  </si>
  <si>
    <t>CASH FROM (USED IN) FINANCIAL ACTIVITIES</t>
  </si>
  <si>
    <t xml:space="preserve">   Dividends</t>
  </si>
  <si>
    <t xml:space="preserve">   Capital increase</t>
  </si>
  <si>
    <t xml:space="preserve">   Others</t>
  </si>
  <si>
    <t xml:space="preserve">   Funding</t>
  </si>
  <si>
    <t>CASH FROM (USED IN) INVESTMENT ACTIVITIES</t>
  </si>
  <si>
    <t>CASH FROM (USED IN) OPERATIONAL ACTIVITIES</t>
  </si>
  <si>
    <t xml:space="preserve">   Increases in Fixed Assets</t>
  </si>
  <si>
    <t xml:space="preserve">   Increases in Intangible Assets</t>
  </si>
  <si>
    <t xml:space="preserve">   Financial Investments</t>
  </si>
  <si>
    <t xml:space="preserve">    Taxes paid</t>
  </si>
  <si>
    <t xml:space="preserve">    Interest paid</t>
  </si>
  <si>
    <t xml:space="preserve">    Cash from (used in) operational activities</t>
  </si>
  <si>
    <t xml:space="preserve">      Taxes Payable</t>
  </si>
  <si>
    <t xml:space="preserve">      Suppliers</t>
  </si>
  <si>
    <t xml:space="preserve">   Increase (Decrease) in Liabilitie</t>
  </si>
  <si>
    <t xml:space="preserve">      Taxes Recoverable</t>
  </si>
  <si>
    <t xml:space="preserve">      Accounts receivable</t>
  </si>
  <si>
    <t xml:space="preserve">    (Increase) Decrease in Assets</t>
  </si>
  <si>
    <t xml:space="preserve">     Interest over Loans, financing and debentures</t>
  </si>
  <si>
    <t xml:space="preserve">     Exchange rate variations</t>
  </si>
  <si>
    <t xml:space="preserve">      Provision for doubtful accounts</t>
  </si>
  <si>
    <t xml:space="preserve">      Depreciation and Amortization</t>
  </si>
  <si>
    <t>Interconexão</t>
  </si>
  <si>
    <t>Taxes expenses</t>
  </si>
  <si>
    <t>Energia Elétrica e Água</t>
  </si>
  <si>
    <t>Interconnection and other connection costs</t>
  </si>
  <si>
    <t>Connectivity (Link)</t>
  </si>
  <si>
    <t>Utilities</t>
  </si>
  <si>
    <t xml:space="preserve">   Interest on loans/financing/debentures</t>
  </si>
  <si>
    <t xml:space="preserve">   Exchange rate variation - liabilities</t>
  </si>
  <si>
    <t xml:space="preserve">   Derivatives</t>
  </si>
  <si>
    <t xml:space="preserve">    Interest on investments</t>
  </si>
  <si>
    <t xml:space="preserve">    Exchange rate variation - assets</t>
  </si>
  <si>
    <t xml:space="preserve">    Derivatives</t>
  </si>
  <si>
    <t xml:space="preserve">    Others</t>
  </si>
  <si>
    <t># HPs</t>
  </si>
  <si>
    <t>João Pessoa</t>
  </si>
  <si>
    <t>Natal</t>
  </si>
  <si>
    <t xml:space="preserve">Maceio </t>
  </si>
  <si>
    <t>Fortaleza</t>
  </si>
  <si>
    <r>
      <rPr>
        <b/>
        <sz val="22"/>
        <color rgb="FF001B34"/>
        <rFont val="Tahoma"/>
        <family val="2"/>
      </rPr>
      <t>3Q21 Results</t>
    </r>
    <r>
      <rPr>
        <b/>
        <sz val="24"/>
        <color rgb="FF001B34"/>
        <rFont val="Tahoma"/>
        <family val="2"/>
      </rPr>
      <t xml:space="preserve">  </t>
    </r>
    <r>
      <rPr>
        <b/>
        <sz val="26"/>
        <color rgb="FF001B34"/>
        <rFont val="Tahoma"/>
        <family val="2"/>
      </rPr>
      <t xml:space="preserve">                                      </t>
    </r>
    <r>
      <rPr>
        <b/>
        <sz val="18"/>
        <color rgb="FF001B34"/>
        <rFont val="Tahoma"/>
        <family val="2"/>
      </rPr>
      <t xml:space="preserve"> </t>
    </r>
    <r>
      <rPr>
        <b/>
        <sz val="17"/>
        <color rgb="FF001B34"/>
        <rFont val="Tahoma"/>
        <family val="2"/>
      </rPr>
      <t xml:space="preserve">Brisanet Participações S.A.                                                                    </t>
    </r>
    <r>
      <rPr>
        <sz val="18"/>
        <color rgb="FF001B34"/>
        <rFont val="Tahoma"/>
        <family val="2"/>
      </rPr>
      <t>Investor Relations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</si>
</sst>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6]mmm/yy;@"/>
    <numFmt numFmtId="165" formatCode="#,##0.0&quot;  &quot;;\(#,##0.0\)&quot; &quot;;#,##0.0&quot;  &quot;;@&quot;  &quot;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-* #,##0_-;\-* #,##0_-;_-* \-??_-;_-@_-"/>
    <numFmt numFmtId="171" formatCode="_(* #,##0.0_);_(* \(#,##0.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</font>
    <font>
      <b/>
      <sz val="9"/>
      <color theme="8"/>
      <name val="VIVO"/>
      <family val="2"/>
    </font>
    <font>
      <b/>
      <sz val="9"/>
      <color theme="0"/>
      <name val="Segoe UI"/>
      <family val="2"/>
    </font>
    <font>
      <b/>
      <sz val="26"/>
      <color rgb="FF001B34"/>
      <name val="Tahoma"/>
      <family val="2"/>
    </font>
    <font>
      <b/>
      <sz val="22"/>
      <color rgb="FF001B34"/>
      <name val="Tahoma"/>
      <family val="2"/>
    </font>
    <font>
      <b/>
      <sz val="24"/>
      <color rgb="FF001B34"/>
      <name val="Tahoma"/>
      <family val="2"/>
    </font>
    <font>
      <b/>
      <sz val="18"/>
      <color rgb="FF001B34"/>
      <name val="Tahoma"/>
      <family val="2"/>
    </font>
    <font>
      <b/>
      <sz val="17"/>
      <color rgb="FF001B34"/>
      <name val="Tahoma"/>
      <family val="2"/>
    </font>
    <font>
      <sz val="18"/>
      <color rgb="FF001B34"/>
      <name val="Tahoma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10"/>
      <name val="Verdana"/>
      <family val="2"/>
    </font>
    <font>
      <b/>
      <sz val="8"/>
      <color theme="1"/>
      <name val="Tahoma"/>
      <family val="2"/>
    </font>
    <font>
      <b/>
      <sz val="8"/>
      <color rgb="FF001B34"/>
      <name val="Tahoma"/>
      <family val="2"/>
    </font>
    <font>
      <sz val="8"/>
      <color rgb="FF001B34"/>
      <name val="Tahoma"/>
      <family val="2"/>
    </font>
    <font>
      <b/>
      <sz val="9"/>
      <color theme="0"/>
      <name val="Tahoma"/>
      <family val="2"/>
    </font>
    <font>
      <b/>
      <sz val="9"/>
      <color rgb="FF001B34"/>
      <name val="Tahoma"/>
      <family val="2"/>
    </font>
    <font>
      <sz val="9"/>
      <name val="Tahoma"/>
      <family val="2"/>
    </font>
    <font>
      <sz val="9"/>
      <color rgb="FF001B34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1D5E4"/>
        <bgColor indexed="64"/>
      </patternFill>
    </fill>
    <fill>
      <patternFill patternType="solid">
        <fgColor rgb="FFF2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ashed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3" fillId="0" borderId="0"/>
    <xf numFmtId="0" fontId="16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0" borderId="0" xfId="1" applyAlignment="1">
      <alignment vertical="center"/>
    </xf>
    <xf numFmtId="0" fontId="3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164" fontId="5" fillId="2" borderId="0" xfId="2" applyNumberFormat="1" applyFont="1" applyFill="1" applyAlignment="1">
      <alignment horizontal="center" vertical="center"/>
    </xf>
    <xf numFmtId="0" fontId="18" fillId="3" borderId="2" xfId="3" applyFont="1" applyFill="1" applyBorder="1" applyAlignment="1">
      <alignment horizontal="left" vertical="center"/>
    </xf>
    <xf numFmtId="37" fontId="18" fillId="3" borderId="2" xfId="3" applyNumberFormat="1" applyFont="1" applyFill="1" applyBorder="1" applyAlignment="1">
      <alignment horizontal="right" vertical="center"/>
    </xf>
    <xf numFmtId="0" fontId="18" fillId="4" borderId="2" xfId="3" applyFont="1" applyFill="1" applyBorder="1" applyAlignment="1">
      <alignment horizontal="left" vertical="center" indent="1"/>
    </xf>
    <xf numFmtId="37" fontId="18" fillId="4" borderId="2" xfId="3" applyNumberFormat="1" applyFont="1" applyFill="1" applyBorder="1" applyAlignment="1">
      <alignment horizontal="right" vertical="center"/>
    </xf>
    <xf numFmtId="0" fontId="19" fillId="0" borderId="0" xfId="3" applyFont="1" applyAlignment="1">
      <alignment horizontal="left" vertical="center" indent="2"/>
    </xf>
    <xf numFmtId="37" fontId="19" fillId="0" borderId="0" xfId="3" applyNumberFormat="1" applyFont="1" applyAlignment="1">
      <alignment horizontal="right" vertical="center"/>
    </xf>
    <xf numFmtId="167" fontId="18" fillId="3" borderId="2" xfId="5" applyNumberFormat="1" applyFont="1" applyFill="1" applyBorder="1" applyAlignment="1">
      <alignment horizontal="right" vertical="center"/>
    </xf>
    <xf numFmtId="0" fontId="18" fillId="5" borderId="0" xfId="3" applyFont="1" applyFill="1" applyAlignment="1">
      <alignment horizontal="left" vertical="center"/>
    </xf>
    <xf numFmtId="167" fontId="18" fillId="5" borderId="0" xfId="5" applyNumberFormat="1" applyFont="1" applyFill="1" applyBorder="1" applyAlignment="1">
      <alignment horizontal="right" vertical="center"/>
    </xf>
    <xf numFmtId="0" fontId="17" fillId="6" borderId="0" xfId="3" applyFont="1" applyFill="1" applyAlignment="1">
      <alignment horizontal="left" vertical="center"/>
    </xf>
    <xf numFmtId="167" fontId="18" fillId="6" borderId="0" xfId="5" applyNumberFormat="1" applyFont="1" applyFill="1" applyBorder="1" applyAlignment="1">
      <alignment horizontal="right" vertical="center"/>
    </xf>
    <xf numFmtId="0" fontId="21" fillId="3" borderId="2" xfId="4" applyFont="1" applyFill="1" applyBorder="1" applyAlignment="1">
      <alignment horizontal="left" vertical="center"/>
    </xf>
    <xf numFmtId="167" fontId="21" fillId="3" borderId="2" xfId="5" applyNumberFormat="1" applyFont="1" applyFill="1" applyBorder="1" applyAlignment="1">
      <alignment horizontal="right" vertical="center"/>
    </xf>
    <xf numFmtId="167" fontId="21" fillId="4" borderId="3" xfId="5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7" fontId="23" fillId="5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 applyProtection="1">
      <alignment horizontal="right" vertical="center"/>
    </xf>
    <xf numFmtId="0" fontId="26" fillId="0" borderId="0" xfId="0" applyFont="1" applyAlignment="1">
      <alignment horizontal="left" vertical="center"/>
    </xf>
    <xf numFmtId="167" fontId="23" fillId="0" borderId="0" xfId="5" applyNumberFormat="1" applyFont="1" applyFill="1" applyBorder="1" applyAlignment="1">
      <alignment horizontal="right" vertical="center"/>
    </xf>
    <xf numFmtId="167" fontId="23" fillId="5" borderId="4" xfId="5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 wrapText="1"/>
    </xf>
    <xf numFmtId="167" fontId="21" fillId="4" borderId="6" xfId="5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2" fillId="0" borderId="0" xfId="0" applyFont="1"/>
    <xf numFmtId="167" fontId="21" fillId="5" borderId="5" xfId="5" applyNumberFormat="1" applyFont="1" applyFill="1" applyBorder="1" applyAlignment="1">
      <alignment horizontal="right" vertical="center"/>
    </xf>
    <xf numFmtId="167" fontId="21" fillId="4" borderId="5" xfId="5" applyNumberFormat="1" applyFont="1" applyFill="1" applyBorder="1" applyAlignment="1">
      <alignment horizontal="left" vertical="center"/>
    </xf>
    <xf numFmtId="167" fontId="21" fillId="5" borderId="0" xfId="5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5" fontId="15" fillId="2" borderId="1" xfId="4" quotePrefix="1" applyNumberFormat="1" applyFont="1" applyFill="1" applyBorder="1" applyAlignment="1">
      <alignment horizontal="right" vertical="center"/>
    </xf>
    <xf numFmtId="165" fontId="15" fillId="2" borderId="0" xfId="4" quotePrefix="1" applyNumberFormat="1" applyFont="1" applyFill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165" fontId="20" fillId="2" borderId="1" xfId="4" quotePrefix="1" applyNumberFormat="1" applyFont="1" applyFill="1" applyBorder="1" applyAlignment="1">
      <alignment horizontal="right" vertical="center"/>
    </xf>
    <xf numFmtId="165" fontId="20" fillId="2" borderId="0" xfId="4" quotePrefix="1" applyNumberFormat="1" applyFont="1" applyFill="1" applyAlignment="1">
      <alignment horizontal="right" vertical="center"/>
    </xf>
    <xf numFmtId="167" fontId="21" fillId="5" borderId="7" xfId="5" applyNumberFormat="1" applyFont="1" applyFill="1" applyBorder="1" applyAlignment="1">
      <alignment horizontal="right" vertical="center"/>
    </xf>
    <xf numFmtId="165" fontId="15" fillId="2" borderId="1" xfId="4" applyNumberFormat="1" applyFont="1" applyFill="1" applyBorder="1" applyAlignment="1">
      <alignment horizontal="right" vertical="center"/>
    </xf>
    <xf numFmtId="165" fontId="15" fillId="2" borderId="0" xfId="4" applyNumberFormat="1" applyFont="1" applyFill="1" applyAlignment="1">
      <alignment horizontal="right" vertical="center"/>
    </xf>
    <xf numFmtId="0" fontId="18" fillId="3" borderId="8" xfId="4" applyFont="1" applyFill="1" applyBorder="1" applyAlignment="1">
      <alignment horizontal="left" vertical="center"/>
    </xf>
    <xf numFmtId="171" fontId="18" fillId="3" borderId="8" xfId="5" applyNumberFormat="1" applyFont="1" applyFill="1" applyBorder="1" applyAlignment="1">
      <alignment horizontal="right" vertical="center"/>
    </xf>
    <xf numFmtId="0" fontId="18" fillId="5" borderId="0" xfId="4" applyFont="1" applyFill="1" applyAlignment="1">
      <alignment horizontal="left" vertical="center"/>
    </xf>
    <xf numFmtId="171" fontId="19" fillId="5" borderId="0" xfId="5" applyNumberFormat="1" applyFont="1" applyFill="1" applyBorder="1" applyAlignment="1">
      <alignment horizontal="right" vertical="center"/>
    </xf>
    <xf numFmtId="166" fontId="19" fillId="5" borderId="0" xfId="5" applyFont="1" applyFill="1" applyBorder="1" applyAlignment="1">
      <alignment horizontal="right" vertical="center"/>
    </xf>
    <xf numFmtId="0" fontId="18" fillId="3" borderId="2" xfId="4" applyFont="1" applyFill="1" applyBorder="1" applyAlignment="1">
      <alignment horizontal="left" vertical="center"/>
    </xf>
    <xf numFmtId="171" fontId="18" fillId="3" borderId="2" xfId="5" applyNumberFormat="1" applyFont="1" applyFill="1" applyBorder="1" applyAlignment="1">
      <alignment horizontal="right" vertical="center"/>
    </xf>
    <xf numFmtId="0" fontId="18" fillId="4" borderId="3" xfId="4" applyFont="1" applyFill="1" applyBorder="1" applyAlignment="1">
      <alignment horizontal="left" vertical="center" indent="1"/>
    </xf>
    <xf numFmtId="171" fontId="18" fillId="4" borderId="3" xfId="5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 indent="2"/>
    </xf>
    <xf numFmtId="171" fontId="19" fillId="0" borderId="0" xfId="5" applyNumberFormat="1" applyFont="1" applyFill="1" applyBorder="1" applyAlignment="1">
      <alignment horizontal="right" vertical="center"/>
    </xf>
    <xf numFmtId="168" fontId="18" fillId="3" borderId="2" xfId="6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 indent="1"/>
    </xf>
    <xf numFmtId="171" fontId="14" fillId="3" borderId="2" xfId="5" applyNumberFormat="1" applyFont="1" applyFill="1" applyBorder="1" applyAlignment="1">
      <alignment horizontal="right" vertical="center"/>
    </xf>
    <xf numFmtId="167" fontId="19" fillId="0" borderId="0" xfId="5" applyNumberFormat="1" applyFont="1" applyFill="1" applyBorder="1" applyAlignment="1">
      <alignment horizontal="right" vertical="center"/>
    </xf>
    <xf numFmtId="167" fontId="19" fillId="0" borderId="1" xfId="5" applyNumberFormat="1" applyFont="1" applyFill="1" applyBorder="1" applyAlignment="1">
      <alignment horizontal="right" vertical="center"/>
    </xf>
    <xf numFmtId="171" fontId="19" fillId="0" borderId="1" xfId="5" applyNumberFormat="1" applyFont="1" applyFill="1" applyBorder="1" applyAlignment="1">
      <alignment horizontal="right" vertical="center"/>
    </xf>
    <xf numFmtId="0" fontId="18" fillId="7" borderId="0" xfId="4" applyFont="1" applyFill="1" applyAlignment="1">
      <alignment vertical="top"/>
    </xf>
    <xf numFmtId="167" fontId="19" fillId="7" borderId="0" xfId="5" applyNumberFormat="1" applyFont="1" applyFill="1" applyBorder="1" applyAlignment="1">
      <alignment horizontal="right" vertical="center"/>
    </xf>
    <xf numFmtId="171" fontId="19" fillId="7" borderId="0" xfId="5" applyNumberFormat="1" applyFont="1" applyFill="1" applyBorder="1" applyAlignment="1">
      <alignment horizontal="right" vertical="center"/>
    </xf>
    <xf numFmtId="0" fontId="19" fillId="0" borderId="9" xfId="4" applyFont="1" applyBorder="1" applyAlignment="1">
      <alignment horizontal="left" vertical="center" indent="1"/>
    </xf>
    <xf numFmtId="0" fontId="19" fillId="5" borderId="0" xfId="4" applyFont="1" applyFill="1" applyAlignment="1">
      <alignment horizontal="left" vertical="center"/>
    </xf>
    <xf numFmtId="0" fontId="19" fillId="5" borderId="1" xfId="4" applyFont="1" applyFill="1" applyBorder="1" applyAlignment="1">
      <alignment horizontal="left" vertical="center"/>
    </xf>
    <xf numFmtId="171" fontId="19" fillId="5" borderId="1" xfId="5" applyNumberFormat="1" applyFont="1" applyFill="1" applyBorder="1" applyAlignment="1">
      <alignment horizontal="right" vertical="center"/>
    </xf>
    <xf numFmtId="0" fontId="18" fillId="5" borderId="1" xfId="4" applyFont="1" applyFill="1" applyBorder="1" applyAlignment="1">
      <alignment horizontal="left" vertical="center"/>
    </xf>
    <xf numFmtId="0" fontId="17" fillId="3" borderId="1" xfId="4" applyFont="1" applyFill="1" applyBorder="1" applyAlignment="1">
      <alignment horizontal="left" vertical="center"/>
    </xf>
    <xf numFmtId="171" fontId="14" fillId="3" borderId="1" xfId="5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8" fillId="4" borderId="3" xfId="4" applyFont="1" applyFill="1" applyBorder="1" applyAlignment="1">
      <alignment horizontal="left" vertical="center"/>
    </xf>
    <xf numFmtId="167" fontId="0" fillId="0" borderId="0" xfId="0" applyNumberFormat="1"/>
    <xf numFmtId="0" fontId="19" fillId="0" borderId="0" xfId="4" applyFont="1" applyFill="1" applyAlignment="1">
      <alignment horizontal="left" vertical="center" indent="2"/>
    </xf>
    <xf numFmtId="166" fontId="19" fillId="5" borderId="0" xfId="5" applyNumberFormat="1" applyFont="1" applyFill="1" applyBorder="1" applyAlignment="1">
      <alignment horizontal="right" vertical="center"/>
    </xf>
    <xf numFmtId="168" fontId="0" fillId="0" borderId="0" xfId="7" applyNumberFormat="1" applyFont="1"/>
    <xf numFmtId="0" fontId="6" fillId="0" borderId="0" xfId="2" applyFont="1" applyAlignment="1">
      <alignment horizontal="left" vertical="center" wrapText="1"/>
    </xf>
  </cellXfs>
  <cellStyles count="8">
    <cellStyle name="Hiperlink" xfId="1" builtinId="8"/>
    <cellStyle name="Normal" xfId="0" builtinId="0"/>
    <cellStyle name="Normal 16" xfId="3" xr:uid="{0565DCA1-16A3-44F7-A8F7-087390128A41}"/>
    <cellStyle name="Normal 3" xfId="2" xr:uid="{B2AAA431-402C-4C37-A38F-39AE1123EF08}"/>
    <cellStyle name="Normal_TSP - Publicação 1T05" xfId="4" xr:uid="{30F9C2A8-0727-4949-AF46-752DDEDD5E4A}"/>
    <cellStyle name="Porcentagem" xfId="7" builtinId="5"/>
    <cellStyle name="Porcentagem 2" xfId="6" xr:uid="{0002783A-CB07-4EFA-99D9-0FDC45A985A5}"/>
    <cellStyle name="Vírgula 2" xfId="5" xr:uid="{2DE3D0B9-1EA1-4573-86A4-6BF6A5D4F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88900</xdr:rowOff>
    </xdr:from>
    <xdr:to>
      <xdr:col>4</xdr:col>
      <xdr:colOff>292100</xdr:colOff>
      <xdr:row>3</xdr:row>
      <xdr:rowOff>146050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2D86D65-67D0-4277-94C9-CE5AEBC3D90F}"/>
            </a:ext>
          </a:extLst>
        </xdr:cNvPr>
        <xdr:cNvGrpSpPr/>
      </xdr:nvGrpSpPr>
      <xdr:grpSpPr>
        <a:xfrm>
          <a:off x="361950" y="88900"/>
          <a:ext cx="2044700" cy="5334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3730E49A-53FE-4FC8-8087-6FF12971ABA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BFEAC927-63A4-45BF-8576-7397C5F6BE6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69850</xdr:rowOff>
    </xdr:from>
    <xdr:to>
      <xdr:col>2</xdr:col>
      <xdr:colOff>228600</xdr:colOff>
      <xdr:row>2</xdr:row>
      <xdr:rowOff>234950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8C08B69D-899A-418F-A428-62DDBC5EDDD9}"/>
            </a:ext>
          </a:extLst>
        </xdr:cNvPr>
        <xdr:cNvGrpSpPr/>
      </xdr:nvGrpSpPr>
      <xdr:grpSpPr>
        <a:xfrm>
          <a:off x="88900" y="69850"/>
          <a:ext cx="2038350" cy="5334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B1B7F8EC-7AA2-41C1-81F1-3D4795C511C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A3B5515D-FDC8-4651-8995-1B165EA4A61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107950</xdr:rowOff>
    </xdr:from>
    <xdr:to>
      <xdr:col>0</xdr:col>
      <xdr:colOff>2127250</xdr:colOff>
      <xdr:row>2</xdr:row>
      <xdr:rowOff>234950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DE026BD-5C5F-40F0-B881-E35B85D166AF}"/>
            </a:ext>
          </a:extLst>
        </xdr:cNvPr>
        <xdr:cNvGrpSpPr/>
      </xdr:nvGrpSpPr>
      <xdr:grpSpPr>
        <a:xfrm>
          <a:off x="69850" y="107950"/>
          <a:ext cx="2057400" cy="49902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6A6280EB-8F17-4BC9-9347-C047DD52A09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A15C53A5-B1F7-4C58-B64B-ABB42B6448E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177800</xdr:colOff>
      <xdr:row>2</xdr:row>
      <xdr:rowOff>260350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4A4F15E-D519-423E-8A89-F785D36C0B10}"/>
            </a:ext>
          </a:extLst>
        </xdr:cNvPr>
        <xdr:cNvGrpSpPr/>
      </xdr:nvGrpSpPr>
      <xdr:grpSpPr>
        <a:xfrm>
          <a:off x="0" y="133350"/>
          <a:ext cx="238760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39DB878E-9CFA-4C1C-AC36-B90D4C36363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7FD82A24-24A9-466F-AC22-677F6CF8060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2051050</xdr:colOff>
      <xdr:row>2</xdr:row>
      <xdr:rowOff>146050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5BABC467-F85E-4EF1-961B-49F225D21E18}"/>
            </a:ext>
          </a:extLst>
        </xdr:cNvPr>
        <xdr:cNvGrpSpPr/>
      </xdr:nvGrpSpPr>
      <xdr:grpSpPr>
        <a:xfrm>
          <a:off x="0" y="19050"/>
          <a:ext cx="205105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5888C5EE-D70B-430D-8331-DFBA441BAC6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5C3C3555-CFA7-40EF-B153-7C0F91483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69850</xdr:rowOff>
    </xdr:from>
    <xdr:to>
      <xdr:col>0</xdr:col>
      <xdr:colOff>2724150</xdr:colOff>
      <xdr:row>2</xdr:row>
      <xdr:rowOff>196850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DEB44B4-876E-487E-A552-54D94F2AD47D}"/>
            </a:ext>
          </a:extLst>
        </xdr:cNvPr>
        <xdr:cNvGrpSpPr/>
      </xdr:nvGrpSpPr>
      <xdr:grpSpPr>
        <a:xfrm>
          <a:off x="0" y="69850"/>
          <a:ext cx="272415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CE8D8694-3F40-4048-9628-5D3A762914B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C9653860-9C81-4F0D-98D7-23173DAA6A4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lecomri@brisanet.com.br" TargetMode="External"/><Relationship Id="rId1" Type="http://schemas.openxmlformats.org/officeDocument/2006/relationships/hyperlink" Target="http://www.brisanet.com.br/r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F8C8-9FA9-4ED1-9A3A-BB485214BA72}">
  <sheetPr>
    <tabColor theme="1"/>
    <pageSetUpPr fitToPage="1"/>
  </sheetPr>
  <dimension ref="A1:R32"/>
  <sheetViews>
    <sheetView showGridLines="0" showRowColHeaders="0" tabSelected="1" zoomScaleNormal="100" workbookViewId="0">
      <selection activeCell="B14" sqref="B14"/>
    </sheetView>
  </sheetViews>
  <sheetFormatPr defaultColWidth="0" defaultRowHeight="0" customHeight="1" zeroHeight="1"/>
  <cols>
    <col min="1" max="1" width="2.7265625" style="1" customWidth="1"/>
    <col min="2" max="6" width="9.1796875" style="1" customWidth="1"/>
    <col min="7" max="7" width="19.81640625" style="1" customWidth="1"/>
    <col min="8" max="8" width="2.7265625" style="1" customWidth="1"/>
    <col min="9" max="9" width="9.1796875" style="1" hidden="1" customWidth="1"/>
    <col min="10" max="11" width="2.7265625" style="1" hidden="1" customWidth="1"/>
    <col min="12" max="12" width="0" style="1" hidden="1" customWidth="1"/>
    <col min="13" max="13" width="9.1796875" style="1" hidden="1" customWidth="1"/>
    <col min="14" max="15" width="2.7265625" style="1" hidden="1" customWidth="1"/>
    <col min="16" max="16" width="9.1796875" style="1" hidden="1" customWidth="1"/>
    <col min="17" max="18" width="2.7265625" style="1" hidden="1" customWidth="1"/>
    <col min="19" max="16384" width="9.1796875" style="1" hidden="1"/>
  </cols>
  <sheetData>
    <row r="1" spans="2:7" ht="9.75" customHeight="1"/>
    <row r="2" spans="2:7" ht="14.25" customHeight="1"/>
    <row r="3" spans="2:7" ht="14.25" customHeight="1">
      <c r="E3" s="2"/>
    </row>
    <row r="4" spans="2:7" ht="14.25" customHeight="1"/>
    <row r="5" spans="2:7" ht="7.5" customHeight="1"/>
    <row r="6" spans="2:7" ht="14.25" customHeight="1">
      <c r="B6" s="6"/>
      <c r="C6" s="7"/>
      <c r="D6" s="7"/>
      <c r="E6" s="7"/>
      <c r="F6" s="7"/>
      <c r="G6" s="7"/>
    </row>
    <row r="7" spans="2:7" ht="9.75" customHeight="1">
      <c r="B7" s="77" t="s">
        <v>160</v>
      </c>
      <c r="C7" s="77"/>
      <c r="D7" s="77"/>
      <c r="E7" s="77"/>
      <c r="F7" s="77"/>
    </row>
    <row r="8" spans="2:7" ht="14.25" customHeight="1">
      <c r="B8" s="77"/>
      <c r="C8" s="77"/>
      <c r="D8" s="77"/>
      <c r="E8" s="77"/>
      <c r="F8" s="77"/>
      <c r="G8" s="3"/>
    </row>
    <row r="9" spans="2:7" ht="14.25" customHeight="1">
      <c r="B9" s="77"/>
      <c r="C9" s="77"/>
      <c r="D9" s="77"/>
      <c r="E9" s="77"/>
      <c r="F9" s="77"/>
    </row>
    <row r="10" spans="2:7" ht="14.25" customHeight="1">
      <c r="B10" s="77"/>
      <c r="C10" s="77"/>
      <c r="D10" s="77"/>
      <c r="E10" s="77"/>
      <c r="F10" s="77"/>
      <c r="G10" s="3"/>
    </row>
    <row r="11" spans="2:7" ht="14.25" customHeight="1">
      <c r="B11" s="77"/>
      <c r="C11" s="77"/>
      <c r="D11" s="77"/>
      <c r="E11" s="77"/>
      <c r="F11" s="77"/>
    </row>
    <row r="12" spans="2:7" ht="14.25" customHeight="1">
      <c r="B12" s="77"/>
      <c r="C12" s="77"/>
      <c r="D12" s="77"/>
      <c r="E12" s="77"/>
      <c r="F12" s="77"/>
    </row>
    <row r="13" spans="2:7" ht="14.25" customHeight="1">
      <c r="B13" s="77"/>
      <c r="C13" s="77"/>
      <c r="D13" s="77"/>
      <c r="E13" s="77"/>
      <c r="F13" s="77"/>
    </row>
    <row r="14" spans="2:7" ht="14.25" customHeight="1"/>
    <row r="15" spans="2:7" ht="14.25" customHeight="1"/>
    <row r="16" spans="2:7" ht="14.25" customHeight="1"/>
    <row r="17" spans="2:7" ht="14.25" customHeight="1"/>
    <row r="18" spans="2:7" ht="14.25" customHeight="1"/>
    <row r="19" spans="2:7" ht="14.25" customHeight="1"/>
    <row r="20" spans="2:7" ht="14.25" customHeight="1">
      <c r="B20" s="4" t="s">
        <v>0</v>
      </c>
    </row>
    <row r="21" spans="2:7" ht="14.25" customHeight="1">
      <c r="B21" s="4" t="s">
        <v>1</v>
      </c>
    </row>
    <row r="22" spans="2:7" ht="14.25" customHeight="1">
      <c r="B22" s="5"/>
      <c r="C22" s="5"/>
      <c r="D22" s="5"/>
      <c r="E22" s="5"/>
      <c r="F22" s="5"/>
      <c r="G22" s="5"/>
    </row>
    <row r="23" spans="2:7" ht="14.25" customHeight="1"/>
    <row r="24" spans="2:7" ht="14.25" customHeight="1"/>
    <row r="25" spans="2:7" ht="14.25" customHeight="1"/>
    <row r="26" spans="2:7" ht="7.5" customHeight="1"/>
    <row r="27" spans="2:7" ht="7.5" hidden="1" customHeight="1"/>
    <row r="28" spans="2:7" ht="14.25" hidden="1" customHeight="1"/>
    <row r="29" spans="2:7" ht="14.25" hidden="1" customHeight="1"/>
    <row r="30" spans="2:7" ht="14.25" hidden="1" customHeight="1"/>
    <row r="31" spans="2:7" ht="14.25" hidden="1" customHeight="1"/>
    <row r="32" spans="2:7" ht="14.25" hidden="1" customHeight="1"/>
  </sheetData>
  <mergeCells count="1">
    <mergeCell ref="B7:F13"/>
  </mergeCells>
  <hyperlinks>
    <hyperlink ref="B20" r:id="rId1" display="www.brisanet.com.br/ri" xr:uid="{44238735-F8F5-4F39-9288-1812320B4EE2}"/>
    <hyperlink ref="B21" r:id="rId2" xr:uid="{0E8AFA92-4CE3-455F-86A6-2422E9A411AF}"/>
  </hyperlinks>
  <pageMargins left="0.7" right="0.7" top="0.75" bottom="0.75" header="0.3" footer="0.3"/>
  <pageSetup paperSize="9" orientation="landscape" r:id="rId3"/>
  <headerFooter>
    <oddFooter>&amp;L&amp;1#&amp;"Arial"&amp;7&amp;K000000***Este documento está clasificado como PUBLICO por TELEFÓNICA. ***This document is classified as PUBLIC by TELEFÓNICA.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1A37-081B-4BA1-9178-BDF156A6DEB5}">
  <dimension ref="A3:N30"/>
  <sheetViews>
    <sheetView showGridLines="0" workbookViewId="0">
      <selection activeCell="K12" sqref="B6:K12"/>
    </sheetView>
  </sheetViews>
  <sheetFormatPr defaultRowHeight="14.5"/>
  <cols>
    <col min="1" max="1" width="17.7265625" customWidth="1"/>
    <col min="2" max="7" width="9.453125" bestFit="1" customWidth="1"/>
    <col min="8" max="10" width="9.453125" hidden="1" customWidth="1"/>
    <col min="11" max="11" width="9.453125" bestFit="1" customWidth="1"/>
    <col min="12" max="13" width="9.36328125" hidden="1" customWidth="1"/>
  </cols>
  <sheetData>
    <row r="3" spans="1:14" ht="26.5" customHeight="1"/>
    <row r="4" spans="1:14">
      <c r="A4" s="35" t="s">
        <v>12</v>
      </c>
      <c r="B4" s="36" t="s">
        <v>13</v>
      </c>
      <c r="C4" s="37" t="s">
        <v>14</v>
      </c>
      <c r="D4" s="37" t="s">
        <v>15</v>
      </c>
      <c r="E4" s="37" t="s">
        <v>16</v>
      </c>
      <c r="F4" s="37" t="s">
        <v>17</v>
      </c>
      <c r="G4" s="37" t="s">
        <v>18</v>
      </c>
      <c r="H4" s="37" t="s">
        <v>4</v>
      </c>
      <c r="I4" s="37" t="s">
        <v>5</v>
      </c>
      <c r="J4" s="37" t="s">
        <v>6</v>
      </c>
      <c r="K4" s="37" t="s">
        <v>19</v>
      </c>
      <c r="L4" s="37"/>
      <c r="M4" s="37"/>
    </row>
    <row r="5" spans="1:14">
      <c r="A5" s="8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>
      <c r="A6" s="10" t="s">
        <v>21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674821.33333333337</v>
      </c>
      <c r="G6" s="11">
        <v>736579.66666666663</v>
      </c>
      <c r="H6" s="11">
        <v>754477</v>
      </c>
      <c r="I6" s="11">
        <v>772991</v>
      </c>
      <c r="J6" s="11">
        <v>790731</v>
      </c>
      <c r="K6" s="11">
        <v>790731</v>
      </c>
      <c r="L6" s="11"/>
      <c r="M6" s="11"/>
    </row>
    <row r="7" spans="1:14" hidden="1">
      <c r="A7" s="12" t="s">
        <v>7</v>
      </c>
      <c r="B7" s="13">
        <v>394522</v>
      </c>
      <c r="C7" s="13">
        <v>459330</v>
      </c>
      <c r="D7" s="13">
        <v>543717</v>
      </c>
      <c r="E7" s="13">
        <v>609569</v>
      </c>
      <c r="F7" s="13">
        <v>659109</v>
      </c>
      <c r="G7" s="13">
        <v>721045</v>
      </c>
      <c r="H7" s="13">
        <v>754477</v>
      </c>
      <c r="I7" s="13">
        <v>772991</v>
      </c>
      <c r="J7" s="13">
        <v>790731</v>
      </c>
      <c r="K7" s="13">
        <v>776271</v>
      </c>
      <c r="L7" s="13"/>
      <c r="M7" s="13"/>
    </row>
    <row r="8" spans="1:14" hidden="1">
      <c r="A8" s="12" t="s">
        <v>8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>
        <v>15712.333333333334</v>
      </c>
      <c r="G8" s="13">
        <v>15534.666666666666</v>
      </c>
      <c r="H8" s="13"/>
      <c r="I8" s="13"/>
      <c r="J8" s="13"/>
      <c r="K8" s="13">
        <v>14460</v>
      </c>
      <c r="L8" s="13"/>
      <c r="M8" s="13"/>
    </row>
    <row r="9" spans="1:14" hidden="1">
      <c r="A9" s="10" t="s">
        <v>22</v>
      </c>
      <c r="B9" s="11" t="s">
        <v>9</v>
      </c>
      <c r="C9" s="11" t="s">
        <v>9</v>
      </c>
      <c r="D9" s="11" t="s">
        <v>9</v>
      </c>
      <c r="E9" s="11" t="s">
        <v>9</v>
      </c>
      <c r="F9" s="11">
        <v>235680</v>
      </c>
      <c r="G9" s="11">
        <v>271754</v>
      </c>
      <c r="H9" s="11">
        <v>281886</v>
      </c>
      <c r="I9" s="11">
        <v>288953</v>
      </c>
      <c r="J9" s="11">
        <v>296020</v>
      </c>
      <c r="K9" s="11">
        <v>296020</v>
      </c>
      <c r="L9" s="11"/>
      <c r="M9" s="11"/>
    </row>
    <row r="10" spans="1:14">
      <c r="A10" s="8" t="s">
        <v>23</v>
      </c>
      <c r="B10" s="14">
        <v>1313764</v>
      </c>
      <c r="C10" s="14">
        <v>1497655</v>
      </c>
      <c r="D10" s="14">
        <v>1689555</v>
      </c>
      <c r="E10" s="14">
        <v>1922020</v>
      </c>
      <c r="F10" s="14">
        <v>2143354</v>
      </c>
      <c r="G10" s="14">
        <v>2386020</v>
      </c>
      <c r="H10" s="14">
        <v>2535596</v>
      </c>
      <c r="I10" s="14">
        <v>2660715</v>
      </c>
      <c r="J10" s="14">
        <v>2788221</v>
      </c>
      <c r="K10" s="14">
        <v>2788221</v>
      </c>
      <c r="L10" s="14"/>
      <c r="M10" s="14"/>
      <c r="N10" s="73"/>
    </row>
    <row r="11" spans="1:14">
      <c r="A11" s="8" t="s">
        <v>10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>
        <v>2857805.3333333335</v>
      </c>
      <c r="G11" s="14">
        <v>3181360</v>
      </c>
      <c r="H11" s="14">
        <v>3380794.6666666665</v>
      </c>
      <c r="I11" s="14">
        <v>3547620</v>
      </c>
      <c r="J11" s="14">
        <v>3760130</v>
      </c>
      <c r="K11" s="14">
        <v>3760130</v>
      </c>
      <c r="L11" s="14"/>
      <c r="M11" s="14"/>
    </row>
    <row r="12" spans="1:14">
      <c r="A12" s="8" t="s">
        <v>25</v>
      </c>
      <c r="B12" s="14">
        <v>93</v>
      </c>
      <c r="C12" s="14">
        <v>93</v>
      </c>
      <c r="D12" s="14">
        <v>94</v>
      </c>
      <c r="E12" s="14">
        <v>96</v>
      </c>
      <c r="F12" s="14">
        <v>96</v>
      </c>
      <c r="G12" s="14">
        <v>100</v>
      </c>
      <c r="H12" s="14">
        <v>101</v>
      </c>
      <c r="I12" s="14">
        <v>108</v>
      </c>
      <c r="J12" s="14">
        <v>110</v>
      </c>
      <c r="K12" s="14">
        <v>110</v>
      </c>
      <c r="L12" s="14"/>
      <c r="M12" s="14"/>
    </row>
    <row r="13" spans="1:14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4">
      <c r="A14" s="17" t="s">
        <v>11</v>
      </c>
      <c r="B14" s="18" t="s">
        <v>13</v>
      </c>
      <c r="C14" s="18" t="s">
        <v>14</v>
      </c>
      <c r="D14" s="18" t="s">
        <v>15</v>
      </c>
      <c r="E14" s="18" t="s">
        <v>16</v>
      </c>
      <c r="F14" s="18" t="s">
        <v>17</v>
      </c>
      <c r="G14" s="18" t="s">
        <v>18</v>
      </c>
      <c r="H14" s="18" t="s">
        <v>4</v>
      </c>
      <c r="I14" s="18" t="s">
        <v>5</v>
      </c>
      <c r="J14" s="18" t="s">
        <v>5</v>
      </c>
      <c r="K14" s="18" t="str">
        <f>K4</f>
        <v>3Q21</v>
      </c>
      <c r="L14" s="18"/>
      <c r="M14" s="18"/>
    </row>
    <row r="15" spans="1:14">
      <c r="A15" s="10" t="s">
        <v>20</v>
      </c>
      <c r="B15" s="11" t="s">
        <v>9</v>
      </c>
      <c r="C15" s="11" t="s">
        <v>9</v>
      </c>
      <c r="D15" s="11" t="s">
        <v>9</v>
      </c>
      <c r="E15" s="11" t="s">
        <v>9</v>
      </c>
      <c r="F15" s="11" t="s">
        <v>9</v>
      </c>
      <c r="G15" s="11">
        <v>148066</v>
      </c>
      <c r="H15" s="11">
        <v>154306</v>
      </c>
      <c r="I15" s="11">
        <v>157415</v>
      </c>
      <c r="J15" s="11">
        <v>159106</v>
      </c>
      <c r="K15" s="11">
        <v>159106</v>
      </c>
      <c r="L15" s="11"/>
      <c r="M15" s="11"/>
    </row>
    <row r="16" spans="1:14">
      <c r="A16" s="10" t="s">
        <v>26</v>
      </c>
      <c r="B16" s="11" t="s">
        <v>9</v>
      </c>
      <c r="C16" s="11" t="s">
        <v>9</v>
      </c>
      <c r="D16" s="11" t="s">
        <v>9</v>
      </c>
      <c r="E16" s="11" t="s">
        <v>9</v>
      </c>
      <c r="F16" s="11" t="s">
        <v>9</v>
      </c>
      <c r="G16" s="11">
        <v>93</v>
      </c>
      <c r="H16" s="11">
        <v>93</v>
      </c>
      <c r="I16" s="11">
        <v>93</v>
      </c>
      <c r="J16" s="11">
        <v>93</v>
      </c>
      <c r="K16" s="11">
        <v>93</v>
      </c>
      <c r="L16" s="11"/>
      <c r="M16" s="11"/>
    </row>
    <row r="17" spans="1:13">
      <c r="A17" s="10" t="s">
        <v>155</v>
      </c>
      <c r="B17" s="11" t="s">
        <v>9</v>
      </c>
      <c r="C17" s="11" t="s">
        <v>9</v>
      </c>
      <c r="D17" s="11" t="s">
        <v>9</v>
      </c>
      <c r="E17" s="11" t="s">
        <v>9</v>
      </c>
      <c r="F17" s="11" t="s">
        <v>9</v>
      </c>
      <c r="G17" s="11">
        <v>643040</v>
      </c>
      <c r="H17" s="11">
        <v>93</v>
      </c>
      <c r="I17" s="11">
        <v>93</v>
      </c>
      <c r="J17" s="11">
        <v>93</v>
      </c>
      <c r="K17" s="11">
        <v>717753</v>
      </c>
      <c r="L17" s="11"/>
      <c r="M17" s="11"/>
    </row>
    <row r="26" spans="1:13">
      <c r="B26" t="s">
        <v>159</v>
      </c>
      <c r="D26" s="76">
        <f>69548/459939</f>
        <v>0.15121135628855131</v>
      </c>
    </row>
    <row r="28" spans="1:13">
      <c r="B28" t="s">
        <v>156</v>
      </c>
      <c r="D28" s="76">
        <f>124313/184981</f>
        <v>0.67203118158081099</v>
      </c>
    </row>
    <row r="29" spans="1:13">
      <c r="B29" t="s">
        <v>157</v>
      </c>
      <c r="D29" s="76">
        <f>127949/241762</f>
        <v>0.52923536370480062</v>
      </c>
    </row>
    <row r="30" spans="1:13">
      <c r="B30" t="s">
        <v>158</v>
      </c>
      <c r="D30" s="76">
        <f>45708/73342</f>
        <v>0.62321725614245593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1F49-9928-4E3C-8793-94D0E1A28595}">
  <dimension ref="A3:H43"/>
  <sheetViews>
    <sheetView showGridLines="0" topLeftCell="A34" zoomScale="99" zoomScaleNormal="99" workbookViewId="0">
      <selection activeCell="H43" sqref="E5:H43"/>
    </sheetView>
  </sheetViews>
  <sheetFormatPr defaultRowHeight="14.5"/>
  <cols>
    <col min="1" max="1" width="35.54296875" customWidth="1"/>
    <col min="2" max="4" width="0" hidden="1" customWidth="1"/>
    <col min="5" max="8" width="10.453125" bestFit="1" customWidth="1"/>
  </cols>
  <sheetData>
    <row r="3" spans="1:8" ht="33" customHeight="1"/>
    <row r="4" spans="1:8">
      <c r="A4" s="38" t="s">
        <v>69</v>
      </c>
      <c r="B4" s="39" t="s">
        <v>27</v>
      </c>
      <c r="C4" s="40" t="s">
        <v>28</v>
      </c>
      <c r="D4" s="40" t="s">
        <v>29</v>
      </c>
      <c r="E4" s="40" t="s">
        <v>57</v>
      </c>
      <c r="F4" s="40" t="s">
        <v>30</v>
      </c>
      <c r="G4" s="40" t="s">
        <v>31</v>
      </c>
      <c r="H4" s="40" t="s">
        <v>58</v>
      </c>
    </row>
    <row r="5" spans="1:8">
      <c r="A5" s="19" t="s">
        <v>32</v>
      </c>
      <c r="B5" s="20">
        <f t="shared" ref="B5:H5" si="0">B6+B13</f>
        <v>0</v>
      </c>
      <c r="C5" s="20">
        <f t="shared" si="0"/>
        <v>0</v>
      </c>
      <c r="D5" s="20">
        <f t="shared" si="0"/>
        <v>0</v>
      </c>
      <c r="E5" s="20">
        <v>1018250</v>
      </c>
      <c r="F5" s="20">
        <v>1089526</v>
      </c>
      <c r="G5" s="20">
        <v>1527281</v>
      </c>
      <c r="H5" s="20">
        <v>2722727</v>
      </c>
    </row>
    <row r="6" spans="1:8">
      <c r="A6" s="21" t="s">
        <v>33</v>
      </c>
      <c r="B6" s="21">
        <f t="shared" ref="B6:H6" si="1">B7+B8+B9+B10+B11</f>
        <v>0</v>
      </c>
      <c r="C6" s="21">
        <f t="shared" si="1"/>
        <v>0</v>
      </c>
      <c r="D6" s="21">
        <f t="shared" si="1"/>
        <v>0</v>
      </c>
      <c r="E6" s="21">
        <v>286999</v>
      </c>
      <c r="F6" s="21">
        <v>220167</v>
      </c>
      <c r="G6" s="21">
        <v>462818</v>
      </c>
      <c r="H6" s="21">
        <v>1427784</v>
      </c>
    </row>
    <row r="7" spans="1:8">
      <c r="A7" s="22" t="s">
        <v>34</v>
      </c>
      <c r="B7" s="23"/>
      <c r="C7" s="23"/>
      <c r="D7" s="23"/>
      <c r="E7" s="24">
        <v>171104</v>
      </c>
      <c r="F7" s="24">
        <v>57423</v>
      </c>
      <c r="G7" s="24">
        <v>269191</v>
      </c>
      <c r="H7" s="24">
        <v>1218159</v>
      </c>
    </row>
    <row r="8" spans="1:8">
      <c r="A8" s="22" t="s">
        <v>35</v>
      </c>
      <c r="B8" s="23"/>
      <c r="C8" s="23"/>
      <c r="D8" s="23"/>
      <c r="E8" s="24">
        <v>9665</v>
      </c>
      <c r="F8" s="24">
        <v>45487</v>
      </c>
      <c r="G8" s="24">
        <v>78368</v>
      </c>
      <c r="H8" s="24">
        <v>65531</v>
      </c>
    </row>
    <row r="9" spans="1:8">
      <c r="A9" s="22" t="s">
        <v>36</v>
      </c>
      <c r="B9" s="23"/>
      <c r="C9" s="23"/>
      <c r="D9" s="23"/>
      <c r="E9" s="24">
        <v>69555</v>
      </c>
      <c r="F9" s="24">
        <v>81560</v>
      </c>
      <c r="G9" s="24">
        <v>86352</v>
      </c>
      <c r="H9" s="24">
        <v>95889</v>
      </c>
    </row>
    <row r="10" spans="1:8">
      <c r="A10" s="22" t="s">
        <v>37</v>
      </c>
      <c r="B10" s="23"/>
      <c r="C10" s="23"/>
      <c r="D10" s="23"/>
      <c r="E10" s="24">
        <v>3701</v>
      </c>
      <c r="F10" s="24">
        <v>3502</v>
      </c>
      <c r="G10" s="24">
        <v>2306</v>
      </c>
      <c r="H10" s="24">
        <v>3118</v>
      </c>
    </row>
    <row r="11" spans="1:8">
      <c r="A11" s="22" t="s">
        <v>38</v>
      </c>
      <c r="B11" s="23"/>
      <c r="C11" s="23"/>
      <c r="D11" s="23"/>
      <c r="E11" s="24">
        <v>32974</v>
      </c>
      <c r="F11" s="24">
        <v>32195</v>
      </c>
      <c r="G11" s="24">
        <v>26601</v>
      </c>
      <c r="H11" s="24">
        <v>45087</v>
      </c>
    </row>
    <row r="12" spans="1:8">
      <c r="A12" s="25"/>
      <c r="B12" s="26"/>
      <c r="C12" s="26"/>
      <c r="D12" s="26"/>
      <c r="E12" s="26"/>
      <c r="F12" s="26"/>
      <c r="G12" s="26"/>
      <c r="H12" s="26"/>
    </row>
    <row r="13" spans="1:8">
      <c r="A13" s="21" t="s">
        <v>39</v>
      </c>
      <c r="B13" s="21">
        <f>B14+B15+B16+B17+B18+B19+B20</f>
        <v>0</v>
      </c>
      <c r="C13" s="21">
        <f>C14+C15+C16+C17+C18+C19+C20</f>
        <v>0</v>
      </c>
      <c r="D13" s="21">
        <f>D14+D15+D16+D17+D18+D19+D20</f>
        <v>0</v>
      </c>
      <c r="E13" s="21">
        <v>731251</v>
      </c>
      <c r="F13" s="21">
        <v>869359</v>
      </c>
      <c r="G13" s="21">
        <v>1064463</v>
      </c>
      <c r="H13" s="21">
        <v>1294943</v>
      </c>
    </row>
    <row r="14" spans="1:8">
      <c r="A14" s="22" t="s">
        <v>35</v>
      </c>
      <c r="B14" s="27"/>
      <c r="C14" s="27"/>
      <c r="D14" s="27"/>
      <c r="E14" s="24">
        <v>6480</v>
      </c>
      <c r="F14" s="24">
        <v>6480</v>
      </c>
      <c r="G14" s="24">
        <v>9670</v>
      </c>
      <c r="H14" s="24">
        <v>3600</v>
      </c>
    </row>
    <row r="15" spans="1:8">
      <c r="A15" s="22" t="s">
        <v>37</v>
      </c>
      <c r="B15" s="23"/>
      <c r="C15" s="23"/>
      <c r="D15" s="23"/>
      <c r="E15" s="24">
        <v>8217</v>
      </c>
      <c r="F15" s="24">
        <v>9555</v>
      </c>
      <c r="G15" s="24">
        <v>3248</v>
      </c>
      <c r="H15" s="24">
        <v>4813</v>
      </c>
    </row>
    <row r="16" spans="1:8">
      <c r="A16" s="22" t="s">
        <v>40</v>
      </c>
      <c r="B16" s="23"/>
      <c r="C16" s="23"/>
      <c r="D16" s="23"/>
      <c r="E16" s="24">
        <v>28184</v>
      </c>
      <c r="F16" s="24">
        <v>29922</v>
      </c>
      <c r="G16" s="24">
        <v>46429</v>
      </c>
      <c r="H16" s="24">
        <v>56852</v>
      </c>
    </row>
    <row r="17" spans="1:8" hidden="1">
      <c r="A17" s="22" t="s">
        <v>41</v>
      </c>
      <c r="B17" s="23"/>
      <c r="C17" s="23"/>
      <c r="D17" s="23"/>
      <c r="E17" s="24" t="s">
        <v>9</v>
      </c>
      <c r="F17" s="24" t="s">
        <v>9</v>
      </c>
      <c r="G17" s="24" t="s">
        <v>9</v>
      </c>
      <c r="H17" s="24" t="s">
        <v>9</v>
      </c>
    </row>
    <row r="18" spans="1:8">
      <c r="A18" s="22" t="s">
        <v>42</v>
      </c>
      <c r="B18" s="23"/>
      <c r="C18" s="23"/>
      <c r="D18" s="23"/>
      <c r="E18" s="24">
        <v>34117</v>
      </c>
      <c r="F18" s="24">
        <v>44270</v>
      </c>
      <c r="G18" s="24">
        <v>42449</v>
      </c>
      <c r="H18" s="24">
        <v>41673</v>
      </c>
    </row>
    <row r="19" spans="1:8">
      <c r="A19" s="22" t="s">
        <v>43</v>
      </c>
      <c r="B19" s="23"/>
      <c r="C19" s="23"/>
      <c r="D19" s="23"/>
      <c r="E19" s="24">
        <v>647532</v>
      </c>
      <c r="F19" s="24">
        <v>764432</v>
      </c>
      <c r="G19" s="24">
        <v>946561</v>
      </c>
      <c r="H19" s="24">
        <v>1163105</v>
      </c>
    </row>
    <row r="20" spans="1:8">
      <c r="A20" s="22" t="s">
        <v>44</v>
      </c>
      <c r="B20" s="23"/>
      <c r="C20" s="23"/>
      <c r="D20" s="23"/>
      <c r="E20" s="24">
        <v>6721</v>
      </c>
      <c r="F20" s="24">
        <v>14700</v>
      </c>
      <c r="G20" s="24">
        <v>16106</v>
      </c>
      <c r="H20" s="24">
        <v>24900</v>
      </c>
    </row>
    <row r="21" spans="1:8">
      <c r="A21" s="22"/>
      <c r="B21" s="23"/>
      <c r="C21" s="23"/>
      <c r="D21" s="23"/>
      <c r="E21" s="24"/>
      <c r="F21" s="23"/>
      <c r="G21" s="28"/>
      <c r="H21" s="28"/>
    </row>
    <row r="22" spans="1:8">
      <c r="A22" s="19" t="s">
        <v>45</v>
      </c>
      <c r="B22" s="20">
        <f t="shared" ref="B22:H22" si="2">B23+B32+B40</f>
        <v>0</v>
      </c>
      <c r="C22" s="20">
        <f t="shared" si="2"/>
        <v>0</v>
      </c>
      <c r="D22" s="20">
        <f t="shared" si="2"/>
        <v>0</v>
      </c>
      <c r="E22" s="20">
        <v>1018250</v>
      </c>
      <c r="F22" s="20">
        <v>1089526</v>
      </c>
      <c r="G22" s="20">
        <v>1527281</v>
      </c>
      <c r="H22" s="20">
        <v>2722727</v>
      </c>
    </row>
    <row r="23" spans="1:8">
      <c r="A23" s="21" t="s">
        <v>33</v>
      </c>
      <c r="B23" s="29">
        <f t="shared" ref="B23:H23" si="3">SUM(B24:B30)</f>
        <v>0</v>
      </c>
      <c r="C23" s="29">
        <f t="shared" si="3"/>
        <v>0</v>
      </c>
      <c r="D23" s="29">
        <f t="shared" si="3"/>
        <v>0</v>
      </c>
      <c r="E23" s="29">
        <v>441792</v>
      </c>
      <c r="F23" s="29">
        <v>533916</v>
      </c>
      <c r="G23" s="29">
        <v>497177</v>
      </c>
      <c r="H23" s="29">
        <v>507583</v>
      </c>
    </row>
    <row r="24" spans="1:8">
      <c r="A24" s="22" t="s">
        <v>46</v>
      </c>
      <c r="B24" s="23"/>
      <c r="C24" s="23"/>
      <c r="D24" s="23"/>
      <c r="E24" s="23">
        <v>137229</v>
      </c>
      <c r="F24" s="23">
        <v>174960</v>
      </c>
      <c r="G24" s="23">
        <v>175973</v>
      </c>
      <c r="H24" s="23">
        <v>188925</v>
      </c>
    </row>
    <row r="25" spans="1:8">
      <c r="A25" s="22" t="s">
        <v>47</v>
      </c>
      <c r="B25" s="23"/>
      <c r="C25" s="23"/>
      <c r="D25" s="23"/>
      <c r="E25" s="23">
        <v>251877</v>
      </c>
      <c r="F25" s="23">
        <v>285995</v>
      </c>
      <c r="G25" s="23">
        <v>214674</v>
      </c>
      <c r="H25" s="23">
        <v>228992</v>
      </c>
    </row>
    <row r="26" spans="1:8">
      <c r="A26" s="22" t="s">
        <v>48</v>
      </c>
      <c r="B26" s="26" t="s">
        <v>9</v>
      </c>
      <c r="C26" s="26" t="s">
        <v>9</v>
      </c>
      <c r="D26" s="26" t="s">
        <v>9</v>
      </c>
      <c r="E26" s="23" t="s">
        <v>9</v>
      </c>
      <c r="F26" s="23" t="s">
        <v>9</v>
      </c>
      <c r="G26" s="23">
        <v>11566</v>
      </c>
      <c r="H26" s="23">
        <v>1275</v>
      </c>
    </row>
    <row r="27" spans="1:8">
      <c r="A27" s="22" t="s">
        <v>49</v>
      </c>
      <c r="B27" s="23"/>
      <c r="C27" s="23"/>
      <c r="D27" s="23"/>
      <c r="E27" s="23">
        <v>5562</v>
      </c>
      <c r="F27" s="23">
        <v>16384</v>
      </c>
      <c r="G27" s="23">
        <v>14593</v>
      </c>
      <c r="H27" s="23">
        <v>12966</v>
      </c>
    </row>
    <row r="28" spans="1:8">
      <c r="A28" s="22" t="s">
        <v>52</v>
      </c>
      <c r="B28" s="23"/>
      <c r="C28" s="23"/>
      <c r="D28" s="23"/>
      <c r="E28" s="23">
        <v>1274</v>
      </c>
      <c r="F28" s="23">
        <v>968</v>
      </c>
      <c r="G28" s="23">
        <v>1551</v>
      </c>
      <c r="H28" s="23">
        <v>1490</v>
      </c>
    </row>
    <row r="29" spans="1:8">
      <c r="A29" s="22" t="s">
        <v>37</v>
      </c>
      <c r="B29" s="23"/>
      <c r="C29" s="23"/>
      <c r="D29" s="23"/>
      <c r="E29" s="23">
        <v>151</v>
      </c>
      <c r="F29" s="23" t="s">
        <v>9</v>
      </c>
      <c r="G29" s="23">
        <v>458</v>
      </c>
      <c r="H29" s="23">
        <v>0</v>
      </c>
    </row>
    <row r="30" spans="1:8">
      <c r="A30" s="30" t="s">
        <v>50</v>
      </c>
      <c r="B30" s="23"/>
      <c r="C30" s="23"/>
      <c r="D30" s="23"/>
      <c r="E30" s="23">
        <v>45699</v>
      </c>
      <c r="F30" s="23">
        <v>55609</v>
      </c>
      <c r="G30" s="23">
        <v>78362</v>
      </c>
      <c r="H30" s="23">
        <v>73935</v>
      </c>
    </row>
    <row r="31" spans="1:8">
      <c r="A31" s="31"/>
      <c r="B31" s="32"/>
      <c r="C31" s="32"/>
      <c r="D31" s="32"/>
      <c r="E31" s="32"/>
      <c r="F31" s="32"/>
      <c r="G31" s="32"/>
      <c r="H31" s="32"/>
    </row>
    <row r="32" spans="1:8">
      <c r="A32" s="21" t="s">
        <v>51</v>
      </c>
      <c r="B32" s="33">
        <f>B33+B34+B35+B36+B37+B38</f>
        <v>0</v>
      </c>
      <c r="C32" s="33">
        <f t="shared" ref="C32:H32" si="4">C33+C34+C35+C36+C37+C38</f>
        <v>0</v>
      </c>
      <c r="D32" s="33">
        <f t="shared" si="4"/>
        <v>0</v>
      </c>
      <c r="E32" s="33">
        <v>449261</v>
      </c>
      <c r="F32" s="33">
        <v>437341</v>
      </c>
      <c r="G32" s="33">
        <v>892148</v>
      </c>
      <c r="H32" s="33">
        <v>874066</v>
      </c>
    </row>
    <row r="33" spans="1:8">
      <c r="A33" s="22" t="s">
        <v>47</v>
      </c>
      <c r="B33" s="23"/>
      <c r="C33" s="23"/>
      <c r="D33" s="23"/>
      <c r="E33" s="23">
        <v>399870</v>
      </c>
      <c r="F33" s="23">
        <v>391123</v>
      </c>
      <c r="G33" s="23">
        <v>387352</v>
      </c>
      <c r="H33" s="23">
        <v>347156</v>
      </c>
    </row>
    <row r="34" spans="1:8">
      <c r="A34" s="22" t="s">
        <v>48</v>
      </c>
      <c r="B34" s="26"/>
      <c r="C34" s="26"/>
      <c r="D34" s="26"/>
      <c r="E34" s="23" t="s">
        <v>9</v>
      </c>
      <c r="F34" s="23" t="s">
        <v>9</v>
      </c>
      <c r="G34" s="23">
        <v>468183</v>
      </c>
      <c r="H34" s="23">
        <v>489801</v>
      </c>
    </row>
    <row r="35" spans="1:8">
      <c r="A35" s="22" t="s">
        <v>49</v>
      </c>
      <c r="B35" s="23"/>
      <c r="C35" s="23"/>
      <c r="D35" s="23"/>
      <c r="E35" s="23">
        <v>27912</v>
      </c>
      <c r="F35" s="23">
        <v>27409</v>
      </c>
      <c r="G35" s="23">
        <v>27927</v>
      </c>
      <c r="H35" s="23">
        <v>28493</v>
      </c>
    </row>
    <row r="36" spans="1:8">
      <c r="A36" s="22" t="s">
        <v>52</v>
      </c>
      <c r="B36" s="23"/>
      <c r="C36" s="23"/>
      <c r="D36" s="23"/>
      <c r="E36" s="23">
        <v>6589</v>
      </c>
      <c r="F36" s="23">
        <v>6560</v>
      </c>
      <c r="G36" s="23">
        <v>5643</v>
      </c>
      <c r="H36" s="23">
        <v>5317</v>
      </c>
    </row>
    <row r="37" spans="1:8">
      <c r="A37" s="22" t="s">
        <v>37</v>
      </c>
      <c r="B37" s="23"/>
      <c r="C37" s="23"/>
      <c r="D37" s="23"/>
      <c r="E37" s="23" t="s">
        <v>9</v>
      </c>
      <c r="F37" s="23" t="s">
        <v>9</v>
      </c>
      <c r="G37" s="23">
        <v>1948</v>
      </c>
      <c r="H37" s="23">
        <v>1067</v>
      </c>
    </row>
    <row r="38" spans="1:8">
      <c r="A38" s="22" t="s">
        <v>53</v>
      </c>
      <c r="B38" s="23"/>
      <c r="C38" s="23"/>
      <c r="D38" s="23"/>
      <c r="E38" s="23">
        <v>14890</v>
      </c>
      <c r="F38" s="23">
        <v>12249</v>
      </c>
      <c r="G38" s="23">
        <v>1095</v>
      </c>
      <c r="H38" s="23">
        <v>2232</v>
      </c>
    </row>
    <row r="39" spans="1:8">
      <c r="A39" s="22"/>
      <c r="B39" s="34"/>
      <c r="C39" s="34"/>
      <c r="D39" s="34"/>
      <c r="E39" s="41"/>
      <c r="F39" s="41"/>
      <c r="G39" s="41"/>
      <c r="H39" s="41"/>
    </row>
    <row r="40" spans="1:8">
      <c r="A40" s="21" t="s">
        <v>54</v>
      </c>
      <c r="B40" s="33">
        <f>B41+B42</f>
        <v>0</v>
      </c>
      <c r="C40" s="33">
        <f>C41+C42</f>
        <v>0</v>
      </c>
      <c r="D40" s="33">
        <f>D41+D42</f>
        <v>0</v>
      </c>
      <c r="E40" s="33">
        <v>127197</v>
      </c>
      <c r="F40" s="33">
        <v>118269</v>
      </c>
      <c r="G40" s="33">
        <v>137956</v>
      </c>
      <c r="H40" s="33">
        <v>1341078</v>
      </c>
    </row>
    <row r="41" spans="1:8">
      <c r="A41" s="22" t="s">
        <v>55</v>
      </c>
      <c r="B41" s="23"/>
      <c r="C41" s="23"/>
      <c r="D41" s="23"/>
      <c r="E41" s="23">
        <v>66209</v>
      </c>
      <c r="F41" s="23">
        <v>66209</v>
      </c>
      <c r="G41" s="23">
        <v>71859</v>
      </c>
      <c r="H41" s="23">
        <v>1281606</v>
      </c>
    </row>
    <row r="42" spans="1:8">
      <c r="A42" s="22" t="s">
        <v>56</v>
      </c>
      <c r="B42" s="23"/>
      <c r="C42" s="23"/>
      <c r="D42" s="23"/>
      <c r="E42" s="23">
        <v>60982</v>
      </c>
      <c r="F42" s="23">
        <v>52040</v>
      </c>
      <c r="G42" s="23">
        <v>66090</v>
      </c>
      <c r="H42" s="23">
        <v>59467</v>
      </c>
    </row>
    <row r="43" spans="1:8">
      <c r="A43" s="22" t="s">
        <v>59</v>
      </c>
      <c r="E43" s="23">
        <v>6</v>
      </c>
      <c r="F43" s="23">
        <v>20</v>
      </c>
      <c r="G43" s="23">
        <v>7</v>
      </c>
      <c r="H43" s="23"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F121-DE2E-4D02-AD62-E9449C67E8A8}">
  <dimension ref="A3:J49"/>
  <sheetViews>
    <sheetView showGridLines="0" topLeftCell="A43" workbookViewId="0">
      <selection activeCell="B5" sqref="B5:H49"/>
    </sheetView>
  </sheetViews>
  <sheetFormatPr defaultRowHeight="14.5"/>
  <cols>
    <col min="1" max="1" width="31.6328125" bestFit="1" customWidth="1"/>
    <col min="8" max="8" width="9" customWidth="1"/>
  </cols>
  <sheetData>
    <row r="3" spans="1:10" ht="34.5" customHeight="1"/>
    <row r="4" spans="1:10">
      <c r="A4" s="38" t="s">
        <v>69</v>
      </c>
      <c r="B4" s="42" t="s">
        <v>13</v>
      </c>
      <c r="C4" s="43" t="s">
        <v>14</v>
      </c>
      <c r="D4" s="43" t="s">
        <v>15</v>
      </c>
      <c r="E4" s="43" t="s">
        <v>16</v>
      </c>
      <c r="F4" s="43" t="s">
        <v>17</v>
      </c>
      <c r="G4" s="43" t="s">
        <v>18</v>
      </c>
      <c r="H4" s="43" t="s">
        <v>19</v>
      </c>
    </row>
    <row r="5" spans="1:10">
      <c r="A5" s="44" t="s">
        <v>70</v>
      </c>
      <c r="B5" s="45">
        <v>112.84699999999999</v>
      </c>
      <c r="C5" s="45">
        <v>120.59400000000001</v>
      </c>
      <c r="D5" s="45">
        <v>141.78800000000001</v>
      </c>
      <c r="E5" s="45">
        <v>168.40799999999999</v>
      </c>
      <c r="F5" s="45">
        <v>187.31800000000001</v>
      </c>
      <c r="G5" s="45">
        <v>196.94799999999998</v>
      </c>
      <c r="H5" s="45">
        <v>219.29999999999998</v>
      </c>
    </row>
    <row r="6" spans="1:10">
      <c r="A6" s="46" t="s">
        <v>71</v>
      </c>
      <c r="B6" s="47">
        <v>104.515</v>
      </c>
      <c r="C6" s="47">
        <v>111.867</v>
      </c>
      <c r="D6" s="47">
        <v>138.26900000000001</v>
      </c>
      <c r="E6" s="47">
        <v>156.00199999999998</v>
      </c>
      <c r="F6" s="47">
        <v>173.262</v>
      </c>
      <c r="G6" s="47">
        <v>180.82599999999999</v>
      </c>
      <c r="H6" s="47">
        <v>202.1</v>
      </c>
    </row>
    <row r="7" spans="1:10">
      <c r="A7" s="46" t="s">
        <v>60</v>
      </c>
      <c r="B7" s="47">
        <v>95.631</v>
      </c>
      <c r="C7" s="47">
        <v>103.477</v>
      </c>
      <c r="D7" s="47">
        <v>127.899</v>
      </c>
      <c r="E7" s="47">
        <v>144.30199999999999</v>
      </c>
      <c r="F7" s="47">
        <v>161.13399999999999</v>
      </c>
      <c r="G7" s="47">
        <v>169.072</v>
      </c>
      <c r="H7" s="47">
        <v>189.9</v>
      </c>
    </row>
    <row r="8" spans="1:10">
      <c r="A8" s="46" t="s">
        <v>61</v>
      </c>
      <c r="B8" s="47">
        <v>8.8840000000000003</v>
      </c>
      <c r="C8" s="47">
        <v>8.39</v>
      </c>
      <c r="D8" s="47">
        <v>10.37</v>
      </c>
      <c r="E8" s="47">
        <v>11.7</v>
      </c>
      <c r="F8" s="47">
        <v>12.128</v>
      </c>
      <c r="G8" s="47">
        <v>11.754</v>
      </c>
      <c r="H8" s="47">
        <v>12.2</v>
      </c>
    </row>
    <row r="9" spans="1:10">
      <c r="A9" s="46" t="s">
        <v>72</v>
      </c>
      <c r="B9" s="47">
        <v>4.9539999999999997</v>
      </c>
      <c r="C9" s="47">
        <v>5.3339999999999996</v>
      </c>
      <c r="D9" s="47">
        <v>6.266</v>
      </c>
      <c r="E9" s="47">
        <v>7.8140000000000001</v>
      </c>
      <c r="F9" s="47">
        <v>9.2560000000000002</v>
      </c>
      <c r="G9" s="47">
        <v>10.122</v>
      </c>
      <c r="H9" s="47">
        <v>10.199999999999999</v>
      </c>
    </row>
    <row r="10" spans="1:10">
      <c r="A10" s="46" t="s">
        <v>73</v>
      </c>
      <c r="B10" s="47">
        <v>3.3779999999999939</v>
      </c>
      <c r="C10" s="47">
        <v>3.3929999999999998</v>
      </c>
      <c r="D10" s="47">
        <v>-2.7469999999999946</v>
      </c>
      <c r="E10" s="47">
        <v>4.5920000000000059</v>
      </c>
      <c r="F10" s="47">
        <v>4.8</v>
      </c>
      <c r="G10" s="47">
        <v>6</v>
      </c>
      <c r="H10" s="47">
        <v>7</v>
      </c>
    </row>
    <row r="11" spans="1:10">
      <c r="A11" s="46" t="s">
        <v>74</v>
      </c>
      <c r="B11" s="48">
        <v>86.78</v>
      </c>
      <c r="C11" s="48">
        <v>86.39</v>
      </c>
      <c r="D11" s="48">
        <v>86.59</v>
      </c>
      <c r="E11" s="48">
        <v>86.53</v>
      </c>
      <c r="F11" s="75">
        <v>87.32</v>
      </c>
      <c r="G11" s="75">
        <v>88.47</v>
      </c>
      <c r="H11" s="47">
        <v>89.26</v>
      </c>
    </row>
    <row r="12" spans="1:10">
      <c r="A12" s="49" t="s">
        <v>75</v>
      </c>
      <c r="B12" s="50">
        <v>98</v>
      </c>
      <c r="C12" s="50">
        <v>102.303</v>
      </c>
      <c r="D12" s="50">
        <v>122.1</v>
      </c>
      <c r="E12" s="50">
        <v>149.37099999999998</v>
      </c>
      <c r="F12" s="50">
        <v>164.12899999999999</v>
      </c>
      <c r="G12" s="50">
        <v>170.20400000000001</v>
      </c>
      <c r="H12" s="50">
        <v>190.012</v>
      </c>
    </row>
    <row r="13" spans="1:10">
      <c r="A13" s="51" t="s">
        <v>76</v>
      </c>
      <c r="B13" s="52">
        <v>-46.069000000000003</v>
      </c>
      <c r="C13" s="52">
        <v>-49.109999999999992</v>
      </c>
      <c r="D13" s="52">
        <v>-62.018999999999991</v>
      </c>
      <c r="E13" s="52">
        <v>-77.637000000000015</v>
      </c>
      <c r="F13" s="52">
        <v>-81.180999999999997</v>
      </c>
      <c r="G13" s="52">
        <v>-103.321</v>
      </c>
      <c r="H13" s="52">
        <v>-103.31599999999999</v>
      </c>
    </row>
    <row r="14" spans="1:10">
      <c r="A14" s="53" t="s">
        <v>77</v>
      </c>
      <c r="B14" s="54">
        <v>-13.408999999999999</v>
      </c>
      <c r="C14" s="54">
        <v>-11.36</v>
      </c>
      <c r="D14" s="54">
        <v>-17.777999999999999</v>
      </c>
      <c r="E14" s="54">
        <v>-11.65300000000002</v>
      </c>
      <c r="F14" s="54">
        <v>-24.199999999999996</v>
      </c>
      <c r="G14" s="54">
        <v>-26.975000000000001</v>
      </c>
      <c r="H14" s="54">
        <v>-29.849</v>
      </c>
      <c r="J14" s="53" t="s">
        <v>62</v>
      </c>
    </row>
    <row r="15" spans="1:10">
      <c r="A15" s="53" t="s">
        <v>78</v>
      </c>
      <c r="B15" s="54">
        <v>-5.9</v>
      </c>
      <c r="C15" s="54">
        <v>-8.4499999999999993</v>
      </c>
      <c r="D15" s="54">
        <v>-8.9019999999999992</v>
      </c>
      <c r="E15" s="54">
        <v>-11.348000000000001</v>
      </c>
      <c r="F15" s="54">
        <v>-12.382000000000001</v>
      </c>
      <c r="G15" s="54">
        <v>-12.119</v>
      </c>
      <c r="H15" s="54">
        <v>0</v>
      </c>
      <c r="J15" s="53" t="s">
        <v>63</v>
      </c>
    </row>
    <row r="16" spans="1:10">
      <c r="A16" s="53" t="s">
        <v>145</v>
      </c>
      <c r="B16" s="54">
        <v>-4.51</v>
      </c>
      <c r="C16" s="54">
        <v>1.5</v>
      </c>
      <c r="D16" s="54">
        <v>-1.571</v>
      </c>
      <c r="E16" s="54">
        <v>-2</v>
      </c>
      <c r="F16" s="54">
        <v>-2.5</v>
      </c>
      <c r="G16" s="54">
        <v>-4.7</v>
      </c>
      <c r="H16" s="54">
        <v>-5.1680000000000001</v>
      </c>
      <c r="J16" s="53" t="s">
        <v>142</v>
      </c>
    </row>
    <row r="17" spans="1:10">
      <c r="A17" s="53" t="s">
        <v>146</v>
      </c>
      <c r="B17" s="54">
        <v>-2.5</v>
      </c>
      <c r="C17" s="54">
        <v>-2.7</v>
      </c>
      <c r="D17" s="54">
        <v>-1.6359999999999999</v>
      </c>
      <c r="E17" s="54">
        <v>-6.4140000000000015</v>
      </c>
      <c r="F17" s="54">
        <v>-5.1499999999999995</v>
      </c>
      <c r="G17" s="54">
        <v>-4.3470000000000004</v>
      </c>
      <c r="H17" s="54">
        <v>-5.3339999999999996</v>
      </c>
      <c r="J17" s="53" t="s">
        <v>64</v>
      </c>
    </row>
    <row r="18" spans="1:10">
      <c r="A18" s="53" t="s">
        <v>79</v>
      </c>
      <c r="B18" s="54">
        <v>-2.5</v>
      </c>
      <c r="C18" s="54">
        <v>-8.15</v>
      </c>
      <c r="D18" s="54">
        <v>-4.3390000000000004</v>
      </c>
      <c r="E18" s="54">
        <v>-4.2799999999999976</v>
      </c>
      <c r="F18" s="54">
        <v>-3.2149999999999999</v>
      </c>
      <c r="G18" s="54">
        <v>-8.3849999999999998</v>
      </c>
      <c r="H18" s="54">
        <v>-11.548</v>
      </c>
      <c r="J18" s="53" t="s">
        <v>65</v>
      </c>
    </row>
    <row r="19" spans="1:10">
      <c r="A19" s="53" t="s">
        <v>147</v>
      </c>
      <c r="B19" s="54">
        <v>-1</v>
      </c>
      <c r="C19" s="54">
        <v>-0.7</v>
      </c>
      <c r="D19" s="54">
        <v>-0.7</v>
      </c>
      <c r="E19" s="54">
        <v>-0.7</v>
      </c>
      <c r="F19" s="54">
        <v>-1.1000000000000001</v>
      </c>
      <c r="G19" s="54">
        <v>-1.8</v>
      </c>
      <c r="H19" s="54">
        <v>-3.1</v>
      </c>
      <c r="J19" s="53" t="s">
        <v>144</v>
      </c>
    </row>
    <row r="20" spans="1:10">
      <c r="A20" s="53" t="s">
        <v>80</v>
      </c>
      <c r="B20" s="54">
        <v>-4.694</v>
      </c>
      <c r="C20" s="54">
        <v>0.5</v>
      </c>
      <c r="D20" s="54">
        <v>-2.7290000000000001</v>
      </c>
      <c r="E20" s="54">
        <v>-3</v>
      </c>
      <c r="F20" s="54">
        <v>-3.4810000000000008</v>
      </c>
      <c r="G20" s="54">
        <v>-6.1970000000000001</v>
      </c>
      <c r="H20" s="54">
        <v>-6.9619999999999997</v>
      </c>
      <c r="J20" s="53" t="s">
        <v>66</v>
      </c>
    </row>
    <row r="21" spans="1:10">
      <c r="A21" s="53" t="s">
        <v>81</v>
      </c>
      <c r="B21" s="54">
        <v>-0.79300000000000015</v>
      </c>
      <c r="C21" s="54">
        <v>-1.75</v>
      </c>
      <c r="D21" s="54">
        <v>-1.3580000000000001</v>
      </c>
      <c r="E21" s="54">
        <v>-3.0989999999999998</v>
      </c>
      <c r="F21" s="54">
        <v>-2.774</v>
      </c>
      <c r="G21" s="54">
        <v>-3.6</v>
      </c>
      <c r="H21" s="54">
        <v>-4.2969999999999997</v>
      </c>
      <c r="J21" s="53" t="s">
        <v>67</v>
      </c>
    </row>
    <row r="22" spans="1:10">
      <c r="A22" s="53" t="s">
        <v>82</v>
      </c>
      <c r="B22" s="54">
        <v>-16.163000000000004</v>
      </c>
      <c r="C22" s="54">
        <v>-17.899999999999999</v>
      </c>
      <c r="D22" s="54">
        <v>-23.346</v>
      </c>
      <c r="E22" s="54">
        <v>-22.942999999999991</v>
      </c>
      <c r="F22" s="54">
        <v>-25.923000000000002</v>
      </c>
      <c r="G22" s="54">
        <v>-31.797999999999998</v>
      </c>
      <c r="H22" s="54">
        <v>-35.524999999999999</v>
      </c>
      <c r="J22" s="74" t="s">
        <v>68</v>
      </c>
    </row>
    <row r="23" spans="1:10">
      <c r="A23" s="53" t="s">
        <v>83</v>
      </c>
      <c r="B23" s="54">
        <v>5.4</v>
      </c>
      <c r="C23" s="54">
        <v>-0.1</v>
      </c>
      <c r="D23" s="54">
        <v>0.34</v>
      </c>
      <c r="E23" s="54">
        <v>-12.2</v>
      </c>
      <c r="F23" s="54">
        <v>-0.45600000000000002</v>
      </c>
      <c r="G23" s="54">
        <v>-3.4</v>
      </c>
      <c r="H23" s="54">
        <v>-1.5329999999999999</v>
      </c>
    </row>
    <row r="24" spans="1:10">
      <c r="A24" s="51" t="s">
        <v>84</v>
      </c>
      <c r="B24" s="52">
        <v>51.930999999999997</v>
      </c>
      <c r="C24" s="52">
        <v>53.193000000000005</v>
      </c>
      <c r="D24" s="52">
        <v>60.081000000000003</v>
      </c>
      <c r="E24" s="52">
        <v>71.733999999999966</v>
      </c>
      <c r="F24" s="52">
        <v>82.947999999999993</v>
      </c>
      <c r="G24" s="52">
        <v>66.88300000000001</v>
      </c>
      <c r="H24" s="52">
        <v>86.696000000000012</v>
      </c>
    </row>
    <row r="25" spans="1:10">
      <c r="A25" s="53" t="s">
        <v>85</v>
      </c>
      <c r="B25" s="54">
        <v>-6.8760000000000003</v>
      </c>
      <c r="C25" s="54">
        <v>-3.96</v>
      </c>
      <c r="D25" s="54">
        <v>-6</v>
      </c>
      <c r="E25" s="54">
        <v>-8.4639999999999986</v>
      </c>
      <c r="F25" s="54">
        <v>-9.85</v>
      </c>
      <c r="G25" s="54">
        <v>-10.15</v>
      </c>
      <c r="H25" s="54">
        <v>-13.3</v>
      </c>
    </row>
    <row r="26" spans="1:10">
      <c r="A26" s="53" t="s">
        <v>86</v>
      </c>
      <c r="B26" s="54">
        <v>-2.4509999999999996</v>
      </c>
      <c r="C26" s="54">
        <v>-1.349</v>
      </c>
      <c r="D26" s="54">
        <v>-2.4249999999999998</v>
      </c>
      <c r="E26" s="54">
        <v>-2.9670000000000005</v>
      </c>
      <c r="F26" s="54">
        <v>-3.8339999999999996</v>
      </c>
      <c r="G26" s="54">
        <v>-5.6660000000000004</v>
      </c>
      <c r="H26" s="54">
        <v>-5.3570000000000002</v>
      </c>
    </row>
    <row r="27" spans="1:10">
      <c r="A27" s="53" t="s">
        <v>87</v>
      </c>
      <c r="B27" s="54">
        <v>-19.888999999999999</v>
      </c>
      <c r="C27" s="54">
        <v>-14.599</v>
      </c>
      <c r="D27" s="54">
        <v>-20.806000000000001</v>
      </c>
      <c r="E27" s="54">
        <v>-24.248000000000001</v>
      </c>
      <c r="F27" s="54">
        <v>-29.6</v>
      </c>
      <c r="G27" s="54">
        <v>-35.1</v>
      </c>
      <c r="H27" s="54">
        <v>-30.4</v>
      </c>
    </row>
    <row r="28" spans="1:10">
      <c r="A28" s="53" t="s">
        <v>82</v>
      </c>
      <c r="B28" s="54">
        <v>-1.274</v>
      </c>
      <c r="C28" s="54">
        <v>-1.726</v>
      </c>
      <c r="D28" s="54">
        <v>-1.9</v>
      </c>
      <c r="E28" s="54">
        <v>-2.3480000000000008</v>
      </c>
      <c r="F28" s="54">
        <v>-5.910999999999996</v>
      </c>
      <c r="G28" s="54">
        <v>-5.8690000000000033</v>
      </c>
      <c r="H28" s="54">
        <v>-6.3840000000000003</v>
      </c>
    </row>
    <row r="29" spans="1:10">
      <c r="A29" s="53" t="s">
        <v>88</v>
      </c>
      <c r="B29" s="54">
        <v>-11.8</v>
      </c>
      <c r="C29" s="54">
        <v>-0.1</v>
      </c>
      <c r="D29" s="54">
        <v>-13.553999999999998</v>
      </c>
      <c r="E29" s="54">
        <v>0</v>
      </c>
      <c r="F29" s="54">
        <v>-7.9</v>
      </c>
      <c r="G29" s="54">
        <v>-2.5</v>
      </c>
      <c r="H29" s="54">
        <v>-3.448</v>
      </c>
    </row>
    <row r="30" spans="1:10">
      <c r="A30" s="53" t="s">
        <v>143</v>
      </c>
      <c r="B30" s="54">
        <v>0.5</v>
      </c>
      <c r="C30" s="54">
        <v>-0.52500000000000002</v>
      </c>
      <c r="D30" s="54">
        <v>-0.16600000000000001</v>
      </c>
      <c r="E30" s="54">
        <v>-1.952</v>
      </c>
      <c r="F30" s="54">
        <v>-0.96399999999999975</v>
      </c>
      <c r="G30" s="54">
        <v>-1.5780000000000001</v>
      </c>
      <c r="H30" s="54">
        <v>-0.9</v>
      </c>
    </row>
    <row r="31" spans="1:10">
      <c r="A31" s="53" t="s">
        <v>83</v>
      </c>
      <c r="B31" s="54">
        <v>-7.7</v>
      </c>
      <c r="C31" s="54">
        <v>-0.6</v>
      </c>
      <c r="D31" s="54">
        <v>4.3</v>
      </c>
      <c r="E31" s="54">
        <v>-1.6</v>
      </c>
      <c r="F31" s="54">
        <v>1.62</v>
      </c>
      <c r="G31" s="54">
        <v>0.43299999999999994</v>
      </c>
      <c r="H31" s="54">
        <v>-0.32700000000000001</v>
      </c>
    </row>
    <row r="32" spans="1:10" hidden="1">
      <c r="A32" s="53" t="s">
        <v>82</v>
      </c>
      <c r="B32" s="54"/>
      <c r="C32" s="54"/>
      <c r="D32" s="54"/>
      <c r="E32" s="54"/>
      <c r="F32" s="54"/>
      <c r="G32" s="54"/>
      <c r="H32" s="54"/>
    </row>
    <row r="33" spans="1:8">
      <c r="A33" s="49" t="s">
        <v>89</v>
      </c>
      <c r="B33" s="50">
        <v>2.4409999999999981</v>
      </c>
      <c r="C33" s="50">
        <v>30.33400000000001</v>
      </c>
      <c r="D33" s="50">
        <v>19.530000000000008</v>
      </c>
      <c r="E33" s="50">
        <v>30.154999999999966</v>
      </c>
      <c r="F33" s="50">
        <v>26.509000000000004</v>
      </c>
      <c r="G33" s="50">
        <v>6.4530000000000021</v>
      </c>
      <c r="H33" s="50">
        <v>26.580000000000016</v>
      </c>
    </row>
    <row r="34" spans="1:8">
      <c r="A34" s="49" t="s">
        <v>90</v>
      </c>
      <c r="B34" s="50">
        <v>25.778000000000002</v>
      </c>
      <c r="C34" s="50">
        <v>58.410000000000004</v>
      </c>
      <c r="D34" s="50">
        <v>53.678000000000004</v>
      </c>
      <c r="E34" s="50">
        <v>66.793999999999954</v>
      </c>
      <c r="F34" s="50">
        <v>70.603999999999985</v>
      </c>
      <c r="G34" s="50">
        <v>57.953000000000003</v>
      </c>
      <c r="H34" s="50">
        <v>62.105000000000018</v>
      </c>
    </row>
    <row r="35" spans="1:8">
      <c r="A35" s="49" t="s">
        <v>91</v>
      </c>
      <c r="B35" s="55">
        <v>0.26304081632653065</v>
      </c>
      <c r="C35" s="55">
        <v>0.57095099850444275</v>
      </c>
      <c r="D35" s="55">
        <v>0.43962325962325965</v>
      </c>
      <c r="E35" s="55">
        <v>0.44716845974118108</v>
      </c>
      <c r="F35" s="55">
        <v>0.4301738266851074</v>
      </c>
      <c r="G35" s="55">
        <v>0.34049141030763086</v>
      </c>
      <c r="H35" s="55">
        <v>0.32684777803507159</v>
      </c>
    </row>
    <row r="36" spans="1:8">
      <c r="A36" s="49" t="s">
        <v>92</v>
      </c>
      <c r="B36" s="50">
        <v>-17.788</v>
      </c>
      <c r="C36" s="50">
        <v>-16.344000000000001</v>
      </c>
      <c r="D36" s="50">
        <v>-5.7100000000000009</v>
      </c>
      <c r="E36" s="50">
        <v>-2.2700000000000067</v>
      </c>
      <c r="F36" s="50">
        <v>-30.141999999999996</v>
      </c>
      <c r="G36" s="50">
        <v>9.6450000000000031</v>
      </c>
      <c r="H36" s="50">
        <v>-30.628</v>
      </c>
    </row>
    <row r="37" spans="1:8">
      <c r="A37" s="56" t="s">
        <v>93</v>
      </c>
      <c r="B37" s="54">
        <v>-19.818000000000001</v>
      </c>
      <c r="C37" s="54">
        <v>-24.276</v>
      </c>
      <c r="D37" s="54">
        <v>-36.51</v>
      </c>
      <c r="E37" s="54">
        <v>-27.924000000000003</v>
      </c>
      <c r="F37" s="54">
        <v>-40.382999999999996</v>
      </c>
      <c r="G37" s="54">
        <v>-32.488</v>
      </c>
      <c r="H37" s="54">
        <v>-56.914000000000001</v>
      </c>
    </row>
    <row r="38" spans="1:8">
      <c r="A38" s="56" t="s">
        <v>148</v>
      </c>
      <c r="B38" s="54">
        <v>-6.6</v>
      </c>
      <c r="C38" s="54">
        <v>-3.5</v>
      </c>
      <c r="D38" s="54">
        <v>-10</v>
      </c>
      <c r="E38" s="54">
        <v>-19</v>
      </c>
      <c r="F38" s="54">
        <v>-26.7</v>
      </c>
      <c r="G38" s="54">
        <v>-12.9</v>
      </c>
      <c r="H38" s="54">
        <v>-13.3</v>
      </c>
    </row>
    <row r="39" spans="1:8">
      <c r="A39" s="56" t="s">
        <v>149</v>
      </c>
      <c r="B39" s="54">
        <v>-10.599999999999998</v>
      </c>
      <c r="C39" s="54">
        <v>-15.8</v>
      </c>
      <c r="D39" s="54">
        <v>-19.7</v>
      </c>
      <c r="E39" s="54">
        <v>-8.1</v>
      </c>
      <c r="F39" s="54">
        <v>-8.5000000000000071</v>
      </c>
      <c r="G39" s="54">
        <v>-3.9</v>
      </c>
      <c r="H39" s="54">
        <v>-39.799999999999997</v>
      </c>
    </row>
    <row r="40" spans="1:8">
      <c r="A40" s="56" t="s">
        <v>150</v>
      </c>
      <c r="B40" s="54">
        <v>0</v>
      </c>
      <c r="C40" s="54">
        <v>0</v>
      </c>
      <c r="D40" s="54">
        <v>0</v>
      </c>
      <c r="E40" s="54">
        <v>-5.6</v>
      </c>
      <c r="F40" s="54">
        <v>-0.49999999999999895</v>
      </c>
      <c r="G40" s="54">
        <v>-11.3</v>
      </c>
      <c r="H40" s="54">
        <v>0.2</v>
      </c>
    </row>
    <row r="41" spans="1:8">
      <c r="A41" s="56" t="s">
        <v>122</v>
      </c>
      <c r="B41" s="54">
        <v>-2.6</v>
      </c>
      <c r="C41" s="54">
        <v>-5</v>
      </c>
      <c r="D41" s="54">
        <v>-6.8099999999999987</v>
      </c>
      <c r="E41" s="54">
        <v>0.2</v>
      </c>
      <c r="F41" s="54">
        <v>-4.7</v>
      </c>
      <c r="G41" s="54">
        <v>-4.4000000000000004</v>
      </c>
      <c r="H41" s="54">
        <v>-4</v>
      </c>
    </row>
    <row r="42" spans="1:8">
      <c r="A42" s="56" t="s">
        <v>94</v>
      </c>
      <c r="B42" s="54">
        <v>2.0299999999999998</v>
      </c>
      <c r="C42" s="54">
        <v>7.9320000000000004</v>
      </c>
      <c r="D42" s="54">
        <v>30.799999999999997</v>
      </c>
      <c r="E42" s="54">
        <v>25.653999999999996</v>
      </c>
      <c r="F42" s="54">
        <v>10.241</v>
      </c>
      <c r="G42" s="54">
        <v>42.133000000000003</v>
      </c>
      <c r="H42" s="54">
        <v>26.286000000000001</v>
      </c>
    </row>
    <row r="43" spans="1:8">
      <c r="A43" s="56" t="s">
        <v>151</v>
      </c>
      <c r="B43" s="54">
        <v>0.5</v>
      </c>
      <c r="C43" s="54">
        <v>0.3</v>
      </c>
      <c r="D43" s="54">
        <v>0.2</v>
      </c>
      <c r="E43" s="54">
        <v>0.6</v>
      </c>
      <c r="F43" s="54">
        <v>0.40000000000000036</v>
      </c>
      <c r="G43" s="54">
        <v>2.2999999999999998</v>
      </c>
      <c r="H43" s="54">
        <v>11.4</v>
      </c>
    </row>
    <row r="44" spans="1:8">
      <c r="A44" s="56" t="s">
        <v>152</v>
      </c>
      <c r="B44" s="54">
        <v>0.20000000000000018</v>
      </c>
      <c r="C44" s="54">
        <v>7.7</v>
      </c>
      <c r="D44" s="54">
        <v>8</v>
      </c>
      <c r="E44" s="54">
        <v>19.7</v>
      </c>
      <c r="F44" s="54">
        <v>3.5999999999999996</v>
      </c>
      <c r="G44" s="54">
        <v>35.1</v>
      </c>
      <c r="H44" s="54">
        <v>4.4000000000000004</v>
      </c>
    </row>
    <row r="45" spans="1:8">
      <c r="A45" s="56" t="s">
        <v>153</v>
      </c>
      <c r="B45" s="54">
        <v>0</v>
      </c>
      <c r="C45" s="54">
        <v>0</v>
      </c>
      <c r="D45" s="54">
        <v>17.399999999999999</v>
      </c>
      <c r="E45" s="54">
        <v>0</v>
      </c>
      <c r="F45" s="54">
        <v>1</v>
      </c>
      <c r="G45" s="54">
        <v>2.2000000000000002</v>
      </c>
      <c r="H45" s="54">
        <v>6.2</v>
      </c>
    </row>
    <row r="46" spans="1:8">
      <c r="A46" s="56" t="s">
        <v>154</v>
      </c>
      <c r="B46" s="54">
        <v>1.3</v>
      </c>
      <c r="C46" s="54">
        <v>0</v>
      </c>
      <c r="D46" s="54">
        <v>5.2</v>
      </c>
      <c r="E46" s="54">
        <v>6.5</v>
      </c>
      <c r="F46" s="54">
        <v>5.3</v>
      </c>
      <c r="G46" s="54">
        <v>2.5</v>
      </c>
      <c r="H46" s="54">
        <v>4.3</v>
      </c>
    </row>
    <row r="47" spans="1:8">
      <c r="A47" s="51" t="s">
        <v>95</v>
      </c>
      <c r="B47" s="52">
        <v>-3.3959999999999999</v>
      </c>
      <c r="C47" s="52">
        <v>-2.0329999999999999</v>
      </c>
      <c r="D47" s="52">
        <v>2.2429999999999999</v>
      </c>
      <c r="E47" s="52">
        <v>-11.435000000000002</v>
      </c>
      <c r="F47" s="52">
        <v>-3.5920000000000001</v>
      </c>
      <c r="G47" s="52">
        <v>-1.56</v>
      </c>
      <c r="H47" s="52">
        <v>-2.5760000000000001</v>
      </c>
    </row>
    <row r="48" spans="1:8">
      <c r="A48" s="49" t="s">
        <v>96</v>
      </c>
      <c r="B48" s="57">
        <v>-18.743000000000002</v>
      </c>
      <c r="C48" s="57">
        <v>11.95700000000001</v>
      </c>
      <c r="D48" s="57">
        <v>16.063000000000006</v>
      </c>
      <c r="E48" s="57">
        <v>16.449999999999957</v>
      </c>
      <c r="F48" s="57">
        <v>-7.2249999999999925</v>
      </c>
      <c r="G48" s="57">
        <v>14.538000000000006</v>
      </c>
      <c r="H48" s="57">
        <v>-6.6239999999999846</v>
      </c>
    </row>
    <row r="49" spans="1:8">
      <c r="A49" s="49" t="s">
        <v>97</v>
      </c>
      <c r="B49" s="55">
        <v>-0.19125510204081636</v>
      </c>
      <c r="C49" s="55">
        <v>0.11687829291418639</v>
      </c>
      <c r="D49" s="55">
        <v>0.13155610155610162</v>
      </c>
      <c r="E49" s="55">
        <v>0.11012847205950257</v>
      </c>
      <c r="F49" s="55">
        <v>-4.4020252362470938E-2</v>
      </c>
      <c r="G49" s="55">
        <v>8.5415148880167352E-2</v>
      </c>
      <c r="H49" s="55">
        <v>-3.4860956150137803E-2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A116-3D72-492B-BBF6-C891EE551E2F}">
  <dimension ref="A3:G17"/>
  <sheetViews>
    <sheetView showGridLines="0" topLeftCell="A6" workbookViewId="0">
      <selection activeCell="G17" sqref="D5:G17"/>
    </sheetView>
  </sheetViews>
  <sheetFormatPr defaultRowHeight="14.5"/>
  <cols>
    <col min="1" max="1" width="31.1796875" customWidth="1"/>
    <col min="2" max="3" width="0" hidden="1" customWidth="1"/>
  </cols>
  <sheetData>
    <row r="3" spans="1:7" ht="29.5" customHeight="1"/>
    <row r="4" spans="1:7">
      <c r="A4" s="35" t="s">
        <v>98</v>
      </c>
      <c r="B4" s="42" t="s">
        <v>2</v>
      </c>
      <c r="C4" s="43" t="s">
        <v>3</v>
      </c>
      <c r="D4" s="40" t="s">
        <v>57</v>
      </c>
      <c r="E4" s="40" t="s">
        <v>30</v>
      </c>
      <c r="F4" s="40" t="s">
        <v>31</v>
      </c>
      <c r="G4" s="40" t="s">
        <v>58</v>
      </c>
    </row>
    <row r="5" spans="1:7">
      <c r="A5" s="49" t="s">
        <v>99</v>
      </c>
      <c r="B5" s="14">
        <f>B6+B7+B8+B9+B10+B11+B12+B13</f>
        <v>0</v>
      </c>
      <c r="C5" s="14">
        <f>C6+C7+C8+C9+C10+C11+C12+C13</f>
        <v>0</v>
      </c>
      <c r="D5" s="50">
        <v>673.53399999999988</v>
      </c>
      <c r="E5" s="50">
        <v>707.8</v>
      </c>
      <c r="F5" s="50">
        <v>1121.1489999999999</v>
      </c>
      <c r="G5" s="50">
        <v>1101.819</v>
      </c>
    </row>
    <row r="6" spans="1:7">
      <c r="A6" s="56" t="s">
        <v>100</v>
      </c>
      <c r="B6" s="58"/>
      <c r="C6" s="58"/>
      <c r="D6" s="54">
        <v>251.9</v>
      </c>
      <c r="E6" s="54">
        <v>286</v>
      </c>
      <c r="F6" s="54">
        <v>214.67400000000001</v>
      </c>
      <c r="G6" s="54">
        <v>228.99199999999999</v>
      </c>
    </row>
    <row r="7" spans="1:7">
      <c r="A7" s="56" t="s">
        <v>101</v>
      </c>
      <c r="B7" s="58"/>
      <c r="C7" s="58"/>
      <c r="D7" s="54">
        <v>0</v>
      </c>
      <c r="E7" s="54">
        <v>0</v>
      </c>
      <c r="F7" s="54">
        <v>11.566000000000001</v>
      </c>
      <c r="G7" s="54">
        <v>1.2749999999999999</v>
      </c>
    </row>
    <row r="8" spans="1:7">
      <c r="A8" s="56" t="s">
        <v>102</v>
      </c>
      <c r="B8" s="58"/>
      <c r="C8" s="58"/>
      <c r="D8" s="54">
        <v>5.6</v>
      </c>
      <c r="E8" s="54">
        <v>16.399999999999999</v>
      </c>
      <c r="F8" s="54">
        <v>14.593</v>
      </c>
      <c r="G8" s="54">
        <v>12.965999999999999</v>
      </c>
    </row>
    <row r="9" spans="1:7">
      <c r="A9" s="56" t="s">
        <v>103</v>
      </c>
      <c r="B9" s="58"/>
      <c r="C9" s="58"/>
      <c r="D9" s="54">
        <v>0.151</v>
      </c>
      <c r="E9" s="54">
        <v>1</v>
      </c>
      <c r="F9" s="54">
        <v>0.46</v>
      </c>
      <c r="G9" s="54">
        <v>0</v>
      </c>
    </row>
    <row r="10" spans="1:7">
      <c r="A10" s="56" t="s">
        <v>104</v>
      </c>
      <c r="B10" s="58"/>
      <c r="C10" s="58"/>
      <c r="D10" s="54">
        <v>399.9</v>
      </c>
      <c r="E10" s="54">
        <v>391.1</v>
      </c>
      <c r="F10" s="54">
        <v>387.35199999999998</v>
      </c>
      <c r="G10" s="54">
        <v>347.15600000000001</v>
      </c>
    </row>
    <row r="11" spans="1:7" ht="16" customHeight="1">
      <c r="A11" s="56" t="s">
        <v>105</v>
      </c>
      <c r="B11" s="58"/>
      <c r="C11" s="58"/>
      <c r="D11" s="54">
        <v>0</v>
      </c>
      <c r="E11" s="54">
        <v>0</v>
      </c>
      <c r="F11" s="54">
        <v>468.18299999999999</v>
      </c>
      <c r="G11" s="54">
        <v>489.80099999999999</v>
      </c>
    </row>
    <row r="12" spans="1:7" ht="17.149999999999999" customHeight="1">
      <c r="A12" s="56" t="s">
        <v>106</v>
      </c>
      <c r="B12" s="58"/>
      <c r="C12" s="58"/>
      <c r="D12" s="54">
        <v>27.9</v>
      </c>
      <c r="E12" s="54">
        <v>27.4</v>
      </c>
      <c r="F12" s="54">
        <v>27.927</v>
      </c>
      <c r="G12" s="54">
        <v>28.492999999999999</v>
      </c>
    </row>
    <row r="13" spans="1:7" ht="16" customHeight="1">
      <c r="A13" s="56" t="s">
        <v>107</v>
      </c>
      <c r="B13" s="58"/>
      <c r="C13" s="58"/>
      <c r="D13" s="54">
        <v>0</v>
      </c>
      <c r="E13" s="54">
        <v>0</v>
      </c>
      <c r="F13" s="54">
        <v>1.948</v>
      </c>
      <c r="G13" s="54">
        <v>1.0669999999999999</v>
      </c>
    </row>
    <row r="14" spans="1:7" ht="17.5" customHeight="1">
      <c r="A14" s="56" t="s">
        <v>108</v>
      </c>
      <c r="B14" s="58"/>
      <c r="C14" s="58"/>
      <c r="D14" s="54">
        <v>-3.7</v>
      </c>
      <c r="E14" s="54">
        <v>-4.5</v>
      </c>
      <c r="F14" s="54">
        <v>-2.306</v>
      </c>
      <c r="G14" s="54">
        <v>-3.1179999999999999</v>
      </c>
    </row>
    <row r="15" spans="1:7" ht="23.5" customHeight="1">
      <c r="A15" s="64" t="s">
        <v>109</v>
      </c>
      <c r="B15" s="59"/>
      <c r="C15" s="59"/>
      <c r="D15" s="60">
        <v>-8.2170000000000005</v>
      </c>
      <c r="E15" s="60">
        <v>-9.6</v>
      </c>
      <c r="F15" s="60">
        <v>-3.2480000000000002</v>
      </c>
      <c r="G15" s="60">
        <v>-4.8129999999999997</v>
      </c>
    </row>
    <row r="16" spans="1:7">
      <c r="A16" s="61" t="s">
        <v>110</v>
      </c>
      <c r="B16" s="62"/>
      <c r="C16" s="62"/>
      <c r="D16" s="63">
        <v>-180.8</v>
      </c>
      <c r="E16" s="63">
        <v>-102.9</v>
      </c>
      <c r="F16" s="63">
        <v>-347.55899999999997</v>
      </c>
      <c r="G16" s="63">
        <v>-1283.69</v>
      </c>
    </row>
    <row r="17" spans="1:7">
      <c r="A17" s="49" t="s">
        <v>111</v>
      </c>
      <c r="B17" s="14">
        <f t="shared" ref="B17:G17" si="0">B5+B16</f>
        <v>0</v>
      </c>
      <c r="C17" s="14">
        <f t="shared" si="0"/>
        <v>0</v>
      </c>
      <c r="D17" s="50">
        <v>492.73399999999987</v>
      </c>
      <c r="E17" s="50">
        <v>604.9</v>
      </c>
      <c r="F17" s="50">
        <v>773.58999999999992</v>
      </c>
      <c r="G17" s="50">
        <v>-181.87100000000009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8F59-0960-4E1F-8D13-C8D6E427B7E6}">
  <dimension ref="A3:H32"/>
  <sheetViews>
    <sheetView showGridLines="0" workbookViewId="0">
      <selection activeCell="B5" sqref="B5:H32"/>
    </sheetView>
  </sheetViews>
  <sheetFormatPr defaultRowHeight="14.5"/>
  <cols>
    <col min="1" max="1" width="40.54296875" customWidth="1"/>
    <col min="2" max="2" width="9.453125" customWidth="1"/>
    <col min="3" max="4" width="8.81640625" customWidth="1"/>
  </cols>
  <sheetData>
    <row r="3" spans="1:8" ht="24.65" customHeight="1"/>
    <row r="4" spans="1:8">
      <c r="A4" s="35" t="s">
        <v>117</v>
      </c>
      <c r="B4" s="37" t="s">
        <v>13</v>
      </c>
      <c r="C4" s="37" t="s">
        <v>115</v>
      </c>
      <c r="D4" s="37" t="s">
        <v>114</v>
      </c>
      <c r="E4" s="37" t="s">
        <v>112</v>
      </c>
      <c r="F4" s="37" t="s">
        <v>17</v>
      </c>
      <c r="G4" s="43" t="s">
        <v>116</v>
      </c>
      <c r="H4" s="43" t="s">
        <v>113</v>
      </c>
    </row>
    <row r="5" spans="1:8">
      <c r="A5" s="44" t="s">
        <v>96</v>
      </c>
      <c r="B5" s="45">
        <v>-18.743000000000002</v>
      </c>
      <c r="C5" s="45">
        <v>11.95700000000001</v>
      </c>
      <c r="D5" s="45">
        <v>16.063000000000006</v>
      </c>
      <c r="E5" s="45">
        <v>16.449999999999957</v>
      </c>
      <c r="F5" s="45">
        <v>-7.2249999999999925</v>
      </c>
      <c r="G5" s="45">
        <v>14.538000000000006</v>
      </c>
      <c r="H5" s="45">
        <v>-6.6239999999999846</v>
      </c>
    </row>
    <row r="6" spans="1:8">
      <c r="A6" s="46" t="s">
        <v>141</v>
      </c>
      <c r="B6" s="47">
        <v>17.437000000000005</v>
      </c>
      <c r="C6" s="47">
        <v>37.063000000000002</v>
      </c>
      <c r="D6" s="47">
        <v>62.308999999999997</v>
      </c>
      <c r="E6" s="47">
        <v>87.6</v>
      </c>
      <c r="F6" s="47">
        <v>31.824000000000002</v>
      </c>
      <c r="G6" s="47">
        <v>63.622</v>
      </c>
      <c r="H6" s="47">
        <v>111.4</v>
      </c>
    </row>
    <row r="7" spans="1:8">
      <c r="A7" s="46" t="s">
        <v>140</v>
      </c>
      <c r="B7" s="47">
        <v>11.8</v>
      </c>
      <c r="C7" s="47">
        <v>11.9</v>
      </c>
      <c r="D7" s="47">
        <v>25.454000000000001</v>
      </c>
      <c r="E7" s="47">
        <v>25.454000000000001</v>
      </c>
      <c r="F7" s="47">
        <v>7.8</v>
      </c>
      <c r="G7" s="47">
        <v>10.377000000000001</v>
      </c>
      <c r="H7" s="47">
        <v>13.867000000000001</v>
      </c>
    </row>
    <row r="8" spans="1:8">
      <c r="A8" s="46" t="s">
        <v>139</v>
      </c>
      <c r="B8" s="47">
        <v>10.4</v>
      </c>
      <c r="C8" s="47">
        <v>18.43</v>
      </c>
      <c r="D8" s="47">
        <v>-0.16200000000000001</v>
      </c>
      <c r="E8" s="47">
        <v>4.4000000000000004</v>
      </c>
      <c r="F8" s="47">
        <v>5</v>
      </c>
      <c r="G8" s="47">
        <v>-26.266999999999999</v>
      </c>
      <c r="H8" s="47">
        <v>35.881999999999998</v>
      </c>
    </row>
    <row r="9" spans="1:8">
      <c r="A9" s="46" t="s">
        <v>138</v>
      </c>
      <c r="B9" s="47">
        <v>6.6</v>
      </c>
      <c r="C9" s="47">
        <v>10.092000000000001</v>
      </c>
      <c r="D9" s="47">
        <v>29.091000000000001</v>
      </c>
      <c r="E9" s="47">
        <v>49.561999999999998</v>
      </c>
      <c r="F9" s="47">
        <v>25.9</v>
      </c>
      <c r="G9" s="47">
        <v>39.628</v>
      </c>
      <c r="H9" s="47">
        <v>58.484000000000002</v>
      </c>
    </row>
    <row r="10" spans="1:8">
      <c r="A10" s="46" t="s">
        <v>73</v>
      </c>
      <c r="B10" s="47">
        <v>-0.8</v>
      </c>
      <c r="C10" s="47">
        <v>-2.0099999999999998</v>
      </c>
      <c r="D10" s="47">
        <v>-3.6</v>
      </c>
      <c r="E10" s="47">
        <v>-7.6</v>
      </c>
      <c r="F10" s="47">
        <v>-1.4</v>
      </c>
      <c r="G10" s="47">
        <v>3.6</v>
      </c>
      <c r="H10" s="47">
        <v>-10.201999999999998</v>
      </c>
    </row>
    <row r="11" spans="1:8">
      <c r="A11" s="46" t="s">
        <v>137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>
      <c r="A12" s="65" t="s">
        <v>136</v>
      </c>
      <c r="B12" s="47">
        <v>-9.1999999999999993</v>
      </c>
      <c r="C12" s="47">
        <v>-15.06</v>
      </c>
      <c r="D12" s="47">
        <v>-13.337</v>
      </c>
      <c r="E12" s="47">
        <v>-35.700000000000003</v>
      </c>
      <c r="F12" s="47">
        <v>-19.8</v>
      </c>
      <c r="G12" s="47">
        <v>-27.173999999999999</v>
      </c>
      <c r="H12" s="47">
        <v>-40.4</v>
      </c>
    </row>
    <row r="13" spans="1:8">
      <c r="A13" s="65" t="s">
        <v>135</v>
      </c>
      <c r="B13" s="47">
        <v>-4.2</v>
      </c>
      <c r="C13" s="47">
        <v>-7.2060000000000004</v>
      </c>
      <c r="D13" s="47">
        <v>-13.241</v>
      </c>
      <c r="E13" s="47">
        <v>-20.143999999999998</v>
      </c>
      <c r="F13" s="47">
        <v>-4.5999999999999996</v>
      </c>
      <c r="G13" s="47">
        <v>-18.103999999999999</v>
      </c>
      <c r="H13" s="47">
        <v>-35.462000000000003</v>
      </c>
    </row>
    <row r="14" spans="1:8">
      <c r="A14" s="65" t="s">
        <v>73</v>
      </c>
      <c r="B14" s="47">
        <v>1.3</v>
      </c>
      <c r="C14" s="47">
        <v>-11.004</v>
      </c>
      <c r="D14" s="47">
        <v>-27.24</v>
      </c>
      <c r="E14" s="47">
        <v>-6.8479999999999999</v>
      </c>
      <c r="F14" s="47">
        <v>3.2</v>
      </c>
      <c r="G14" s="47">
        <v>8.8539999999999992</v>
      </c>
      <c r="H14" s="47">
        <v>-0.64800000000000002</v>
      </c>
    </row>
    <row r="15" spans="1:8">
      <c r="A15" s="46" t="s">
        <v>134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</row>
    <row r="16" spans="1:8">
      <c r="A16" s="65" t="s">
        <v>133</v>
      </c>
      <c r="B16" s="47">
        <v>35.1</v>
      </c>
      <c r="C16" s="47">
        <v>12.154999999999999</v>
      </c>
      <c r="D16" s="47">
        <v>100.264</v>
      </c>
      <c r="E16" s="47">
        <v>111.431</v>
      </c>
      <c r="F16" s="47">
        <v>35.1</v>
      </c>
      <c r="G16" s="47">
        <v>69.317999999999998</v>
      </c>
      <c r="H16" s="47">
        <v>51.554000000000002</v>
      </c>
    </row>
    <row r="17" spans="1:8">
      <c r="A17" s="65" t="s">
        <v>132</v>
      </c>
      <c r="B17" s="47">
        <v>9.3580000000000005</v>
      </c>
      <c r="C17" s="47">
        <v>3.9740000000000002</v>
      </c>
      <c r="D17" s="47">
        <v>18.399999999999999</v>
      </c>
      <c r="E17" s="47">
        <v>21</v>
      </c>
      <c r="F17" s="47">
        <v>16</v>
      </c>
      <c r="G17" s="47">
        <v>0</v>
      </c>
      <c r="H17" s="47">
        <v>11.679</v>
      </c>
    </row>
    <row r="18" spans="1:8">
      <c r="A18" s="66" t="s">
        <v>73</v>
      </c>
      <c r="B18" s="67">
        <v>13</v>
      </c>
      <c r="C18" s="67">
        <v>13.282999999999999</v>
      </c>
      <c r="D18" s="67">
        <v>10.26</v>
      </c>
      <c r="E18" s="67">
        <v>8.3000000000000007</v>
      </c>
      <c r="F18" s="67">
        <v>0</v>
      </c>
      <c r="G18" s="67">
        <v>36.929000000000002</v>
      </c>
      <c r="H18" s="67">
        <v>22.707000000000001</v>
      </c>
    </row>
    <row r="19" spans="1:8">
      <c r="A19" s="68" t="s">
        <v>131</v>
      </c>
      <c r="B19" s="67">
        <v>72.052000000000007</v>
      </c>
      <c r="C19" s="67">
        <v>64.831000000000003</v>
      </c>
      <c r="D19" s="67">
        <v>197.47500000000002</v>
      </c>
      <c r="E19" s="67">
        <v>266.57800000000003</v>
      </c>
      <c r="F19" s="67">
        <v>91.799000000000007</v>
      </c>
      <c r="G19" s="67">
        <v>168.09600000000003</v>
      </c>
      <c r="H19" s="67">
        <v>219.54999999999998</v>
      </c>
    </row>
    <row r="20" spans="1:8">
      <c r="A20" s="68" t="s">
        <v>130</v>
      </c>
      <c r="B20" s="67">
        <v>-5</v>
      </c>
      <c r="C20" s="67">
        <v>-15.545999999999999</v>
      </c>
      <c r="D20" s="67">
        <v>-18.811</v>
      </c>
      <c r="E20" s="67">
        <v>-26.2</v>
      </c>
      <c r="F20" s="67">
        <v>-13.528</v>
      </c>
      <c r="G20" s="67">
        <v>-44.777000000000001</v>
      </c>
      <c r="H20" s="67">
        <v>-73.754999999999995</v>
      </c>
    </row>
    <row r="21" spans="1:8">
      <c r="A21" s="68" t="s">
        <v>129</v>
      </c>
      <c r="B21" s="67">
        <v>-4.5999999999999996</v>
      </c>
      <c r="C21" s="67">
        <v>-4.343</v>
      </c>
      <c r="D21" s="67">
        <v>-15.214</v>
      </c>
      <c r="E21" s="67">
        <v>-19.3</v>
      </c>
      <c r="F21" s="67">
        <v>-6.3710000000000004</v>
      </c>
      <c r="G21" s="67">
        <v>-4.9359999999999999</v>
      </c>
      <c r="H21" s="67">
        <v>-6.0869999999999997</v>
      </c>
    </row>
    <row r="22" spans="1:8">
      <c r="A22" s="69" t="s">
        <v>125</v>
      </c>
      <c r="B22" s="70">
        <v>62.452000000000005</v>
      </c>
      <c r="C22" s="70">
        <v>44.942000000000007</v>
      </c>
      <c r="D22" s="70">
        <v>163.45000000000002</v>
      </c>
      <c r="E22" s="70">
        <v>221.07800000000003</v>
      </c>
      <c r="F22" s="70">
        <v>71.900000000000006</v>
      </c>
      <c r="G22" s="70">
        <v>118.38300000000004</v>
      </c>
      <c r="H22" s="70">
        <v>139.708</v>
      </c>
    </row>
    <row r="23" spans="1:8">
      <c r="A23" s="65" t="s">
        <v>126</v>
      </c>
      <c r="B23" s="47">
        <v>-78.099999999999994</v>
      </c>
      <c r="C23" s="47">
        <v>-147.6</v>
      </c>
      <c r="D23" s="47">
        <v>-264.334</v>
      </c>
      <c r="E23" s="47">
        <v>-403.36799999999999</v>
      </c>
      <c r="F23" s="47">
        <v>-143.30000000000001</v>
      </c>
      <c r="G23" s="47">
        <v>-357.08699999999999</v>
      </c>
      <c r="H23" s="47">
        <v>-608.9</v>
      </c>
    </row>
    <row r="24" spans="1:8">
      <c r="A24" s="71" t="s">
        <v>127</v>
      </c>
      <c r="B24" s="47">
        <v>0</v>
      </c>
      <c r="C24" s="47">
        <v>-4.9000000000000004</v>
      </c>
      <c r="D24" s="47">
        <v>-6.3179999999999996</v>
      </c>
      <c r="E24" s="47">
        <v>-4.99</v>
      </c>
      <c r="F24" s="47">
        <v>-8.4</v>
      </c>
      <c r="G24" s="47">
        <v>-10.17</v>
      </c>
      <c r="H24" s="47">
        <v>-19.498000000000001</v>
      </c>
    </row>
    <row r="25" spans="1:8">
      <c r="A25" s="71" t="s">
        <v>128</v>
      </c>
      <c r="B25" s="47">
        <v>-50.5</v>
      </c>
      <c r="C25" s="47">
        <v>-12.7</v>
      </c>
      <c r="D25" s="47">
        <v>-77.195999999999998</v>
      </c>
      <c r="E25" s="47">
        <v>-9.8000000000000007</v>
      </c>
      <c r="F25" s="47">
        <v>-35.200000000000003</v>
      </c>
      <c r="G25" s="47">
        <v>-69.2</v>
      </c>
      <c r="H25" s="47">
        <v>-41.455000000000005</v>
      </c>
    </row>
    <row r="26" spans="1:8">
      <c r="A26" s="49" t="s">
        <v>124</v>
      </c>
      <c r="B26" s="57">
        <v>-128.6</v>
      </c>
      <c r="C26" s="57">
        <v>-165.2</v>
      </c>
      <c r="D26" s="57">
        <v>-347.84799999999996</v>
      </c>
      <c r="E26" s="57">
        <v>-418.15800000000002</v>
      </c>
      <c r="F26" s="57">
        <v>-186.90000000000003</v>
      </c>
      <c r="G26" s="57">
        <v>-436.45699999999999</v>
      </c>
      <c r="H26" s="57">
        <v>-669.85300000000007</v>
      </c>
    </row>
    <row r="27" spans="1:8">
      <c r="A27" s="71" t="s">
        <v>123</v>
      </c>
      <c r="B27" s="47">
        <v>55.4</v>
      </c>
      <c r="C27" s="47">
        <v>206.53700000000001</v>
      </c>
      <c r="D27" s="47">
        <v>259</v>
      </c>
      <c r="E27" s="47">
        <v>474.4</v>
      </c>
      <c r="F27" s="47">
        <v>49.8</v>
      </c>
      <c r="G27" s="47">
        <v>554.08600000000001</v>
      </c>
      <c r="H27" s="47">
        <v>392.50700000000001</v>
      </c>
    </row>
    <row r="28" spans="1:8">
      <c r="A28" s="71" t="s">
        <v>122</v>
      </c>
      <c r="B28" s="47">
        <v>-22.6</v>
      </c>
      <c r="C28" s="47">
        <v>-44.951000000000001</v>
      </c>
      <c r="D28" s="47">
        <v>-54.1</v>
      </c>
      <c r="E28" s="47">
        <v>-135.30000000000001</v>
      </c>
      <c r="F28" s="47">
        <v>-46.8</v>
      </c>
      <c r="G28" s="47">
        <v>-147.227</v>
      </c>
      <c r="H28" s="47">
        <v>-28.497</v>
      </c>
    </row>
    <row r="29" spans="1:8">
      <c r="A29" s="71" t="s">
        <v>121</v>
      </c>
      <c r="B29" s="47">
        <v>0</v>
      </c>
      <c r="C29" s="47" t="s">
        <v>9</v>
      </c>
      <c r="D29" s="47" t="s">
        <v>9</v>
      </c>
      <c r="E29" s="47" t="s">
        <v>9</v>
      </c>
      <c r="F29" s="47">
        <v>0</v>
      </c>
      <c r="G29" s="47">
        <v>5.65</v>
      </c>
      <c r="H29" s="47">
        <v>1215.3969999999999</v>
      </c>
    </row>
    <row r="30" spans="1:8">
      <c r="A30" s="71" t="s">
        <v>120</v>
      </c>
      <c r="B30" s="47">
        <v>-0.9</v>
      </c>
      <c r="C30" s="47">
        <v>-6.9</v>
      </c>
      <c r="D30" s="47">
        <v>-8.1</v>
      </c>
      <c r="E30" s="47">
        <v>-9.6999999999999993</v>
      </c>
      <c r="F30" s="47">
        <v>-1.7</v>
      </c>
      <c r="G30" s="47">
        <v>-2.2050000000000001</v>
      </c>
      <c r="H30" s="47">
        <v>-2.2050000000000001</v>
      </c>
    </row>
    <row r="31" spans="1:8">
      <c r="A31" s="49" t="s">
        <v>119</v>
      </c>
      <c r="B31" s="57">
        <v>31.9</v>
      </c>
      <c r="C31" s="57">
        <v>154.68600000000001</v>
      </c>
      <c r="D31" s="57">
        <v>196.8</v>
      </c>
      <c r="E31" s="57">
        <v>329.4</v>
      </c>
      <c r="F31" s="57">
        <v>1.3</v>
      </c>
      <c r="G31" s="57">
        <v>410.30400000000003</v>
      </c>
      <c r="H31" s="57">
        <v>1577.202</v>
      </c>
    </row>
    <row r="32" spans="1:8">
      <c r="A32" s="72" t="s">
        <v>118</v>
      </c>
      <c r="B32" s="52">
        <v>-34.24799999999999</v>
      </c>
      <c r="C32" s="52">
        <v>34.428000000000026</v>
      </c>
      <c r="D32" s="52">
        <v>12.402000000000044</v>
      </c>
      <c r="E32" s="52">
        <v>132.32000000000005</v>
      </c>
      <c r="F32" s="52">
        <v>-113.70000000000003</v>
      </c>
      <c r="G32" s="52">
        <v>92.230000000000132</v>
      </c>
      <c r="H32" s="52">
        <v>1047.057</v>
      </c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85E06E9D7A24CAEABBCBE5B81EFEA" ma:contentTypeVersion="11" ma:contentTypeDescription="Create a new document." ma:contentTypeScope="" ma:versionID="3b18650057049b48e8eabac27d031c39">
  <xsd:schema xmlns:xsd="http://www.w3.org/2001/XMLSchema" xmlns:xs="http://www.w3.org/2001/XMLSchema" xmlns:p="http://schemas.microsoft.com/office/2006/metadata/properties" xmlns:ns2="fb49917d-0ee3-49bc-a378-71f584693184" xmlns:ns3="e0005e3a-c012-4779-b1c8-18b6c7d2d957" targetNamespace="http://schemas.microsoft.com/office/2006/metadata/properties" ma:root="true" ma:fieldsID="ebf25fbb8480b0f4ef1c5cbfe375fd3f" ns2:_="" ns3:_="">
    <xsd:import namespace="fb49917d-0ee3-49bc-a378-71f584693184"/>
    <xsd:import namespace="e0005e3a-c012-4779-b1c8-18b6c7d2d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9917d-0ee3-49bc-a378-71f584693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05e3a-c012-4779-b1c8-18b6c7d2d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28984-C420-4D9B-B345-763F0E7CC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9917d-0ee3-49bc-a378-71f584693184"/>
    <ds:schemaRef ds:uri="e0005e3a-c012-4779-b1c8-18b6c7d2d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4F5B8-224F-4C9A-9144-C704DEBD1F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D8C5F2-C249-49BB-B4A3-17CED338D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Resultados | Brisanet</vt:lpstr>
      <vt:lpstr>Operational Data</vt:lpstr>
      <vt:lpstr>Balance Sheet</vt:lpstr>
      <vt:lpstr>Income Statement</vt:lpstr>
      <vt:lpstr>Indebtedness</vt:lpstr>
      <vt:lpstr>Cash Flow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2021-10-24T17:17:51Z</dcterms:created>
  <dcterms:modified xsi:type="dcterms:W3CDTF">2021-12-15T17:37:30Z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0x010100D5D85E06E9D7A24CAEABBCBE5B81EFEA</vt:lpwstr>
  </property>
</Properties>
</file>