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\OneDrive - Brisanet\Documentos\Divulgação_3T21\"/>
    </mc:Choice>
  </mc:AlternateContent>
  <xr:revisionPtr revIDLastSave="0" documentId="13_ncr:1_{EA132E69-0432-4AE9-89C4-C85326A602DB}" xr6:coauthVersionLast="47" xr6:coauthVersionMax="47" xr10:uidLastSave="{00000000-0000-0000-0000-000000000000}"/>
  <bookViews>
    <workbookView xWindow="-110" yWindow="-110" windowWidth="19420" windowHeight="10420" firstSheet="1" activeTab="5" xr2:uid="{FBF1DB95-D95C-424B-9359-06E29C866552}"/>
  </bookViews>
  <sheets>
    <sheet name="Resultados | Brisanet" sheetId="1" r:id="rId1"/>
    <sheet name="Dados Operacionais_port" sheetId="3" r:id="rId2"/>
    <sheet name="Balanço" sheetId="5" r:id="rId3"/>
    <sheet name="DRE" sheetId="7" r:id="rId4"/>
    <sheet name="Endividamento" sheetId="9" r:id="rId5"/>
    <sheet name="Fluxo de Caixa" sheetId="11" r:id="rId6"/>
  </sheets>
  <externalReferences>
    <externalReference r:id="rId7"/>
    <externalReference r:id="rId8"/>
  </externalReferences>
  <definedNames>
    <definedName name="_ACC2" hidden="1">'[1]DIF FAT FEV 01'!$X$13:$Y$40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edneia" hidden="1">{"'27.11 à 28.11'!$A$1:$Q$70"}</definedName>
    <definedName name="HTML_CodePage" hidden="1">1252</definedName>
    <definedName name="HTML_Control" hidden="1">{"'27.11 à 28.11'!$A$1:$Q$70"}</definedName>
    <definedName name="HTML_Description" hidden="1">""</definedName>
    <definedName name="HTML_Email" hidden="1">"mpinto@telesp.com.br"</definedName>
    <definedName name="HTML_Header" hidden="1">"27.11 à 28.11"</definedName>
    <definedName name="HTML_LastUpdate" hidden="1">"03/12/97"</definedName>
    <definedName name="HTML_LineAfter" hidden="1">FALSE</definedName>
    <definedName name="HTML_LineBefore" hidden="1">FALSE</definedName>
    <definedName name="HTML_Name" hidden="1">"EDNÉIA"</definedName>
    <definedName name="HTML_OBDlg2" hidden="1">TRUE</definedName>
    <definedName name="HTML_OBDlg4" hidden="1">TRUE</definedName>
    <definedName name="HTML_OS" hidden="1">0</definedName>
    <definedName name="HTML_PathFile" hidden="1">"C:\FGA01\Vendas\MeuHTML.htm"</definedName>
    <definedName name="HTML_Title" hidden="1">"VENDAS DE AÇÕES"</definedName>
    <definedName name="menu">'Resultados | Brisanet'!$A$1</definedName>
    <definedName name="Rodrigo" hidden="1">{"'27.11 à 28.11'!$A$1:$Q$70"}</definedName>
    <definedName name="RodrigoI" hidden="1">{"'27.11 à 28.11'!$A$1:$Q$70"}</definedName>
    <definedName name="RodrigoII" hidden="1">{"'27.11 à 28.11'!$A$1:$Q$70"}</definedName>
    <definedName name="RodrigoIII" hidden="1">{"'27.11 à 28.11'!$A$1:$Q$70"}</definedName>
    <definedName name="SAPBEXrevision" hidden="1">3</definedName>
    <definedName name="SAPBEXsysID" hidden="1">"BWP"</definedName>
    <definedName name="SAPBEXwbID" hidden="1">"BBI79TXTC37FA83KVZYUD8LJY"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5" l="1"/>
  <c r="C5" i="9" l="1"/>
  <c r="C17" i="9" s="1"/>
  <c r="B5" i="9"/>
  <c r="B17" i="9" s="1"/>
  <c r="D40" i="5"/>
  <c r="C40" i="5"/>
  <c r="B40" i="5"/>
  <c r="D32" i="5"/>
  <c r="C32" i="5"/>
  <c r="B32" i="5"/>
  <c r="D23" i="5"/>
  <c r="D22" i="5" s="1"/>
  <c r="C23" i="5"/>
  <c r="B23" i="5"/>
  <c r="D13" i="5"/>
  <c r="C13" i="5"/>
  <c r="C5" i="5" s="1"/>
  <c r="B13" i="5"/>
  <c r="D6" i="5"/>
  <c r="C6" i="5"/>
  <c r="B6" i="5"/>
  <c r="K14" i="3"/>
  <c r="B22" i="5" l="1"/>
  <c r="C22" i="5"/>
  <c r="D5" i="5"/>
  <c r="B5" i="5"/>
</calcChain>
</file>

<file path=xl/sharedStrings.xml><?xml version="1.0" encoding="utf-8"?>
<sst xmlns="http://schemas.openxmlformats.org/spreadsheetml/2006/main" count="223" uniqueCount="144">
  <si>
    <t>ri.brisanet.com.br</t>
  </si>
  <si>
    <t>falecomri@brisanet.com.br</t>
  </si>
  <si>
    <t xml:space="preserve">DADOS OPERACIONAIS </t>
  </si>
  <si>
    <t>1T20</t>
  </si>
  <si>
    <t>2T20</t>
  </si>
  <si>
    <t>3T20</t>
  </si>
  <si>
    <t>4T20</t>
  </si>
  <si>
    <t>1T21</t>
  </si>
  <si>
    <t>2T21</t>
  </si>
  <si>
    <t>Jul 21</t>
  </si>
  <si>
    <t>Ago 21</t>
  </si>
  <si>
    <t>Set 21</t>
  </si>
  <si>
    <t># Clientes</t>
  </si>
  <si>
    <t>Banda Larga</t>
  </si>
  <si>
    <t>B2C</t>
  </si>
  <si>
    <t>B2B</t>
  </si>
  <si>
    <t>Telefonia Fixa</t>
  </si>
  <si>
    <t>-</t>
  </si>
  <si>
    <t>PORTAS DE FIBRA</t>
  </si>
  <si>
    <t>HOMES PASSED (HPs)</t>
  </si>
  <si>
    <t>CIDADES ATENDIDAS</t>
  </si>
  <si>
    <t>AGILITY</t>
  </si>
  <si>
    <t># Franqueados</t>
  </si>
  <si>
    <t>3T21</t>
  </si>
  <si>
    <r>
      <rPr>
        <b/>
        <sz val="22"/>
        <color rgb="FF001B34"/>
        <rFont val="Tahoma"/>
        <family val="2"/>
      </rPr>
      <t>Resultados 3T21</t>
    </r>
    <r>
      <rPr>
        <b/>
        <sz val="24"/>
        <color rgb="FF001B34"/>
        <rFont val="Tahoma"/>
        <family val="2"/>
      </rPr>
      <t xml:space="preserve">  </t>
    </r>
    <r>
      <rPr>
        <b/>
        <sz val="26"/>
        <color rgb="FF001B34"/>
        <rFont val="Tahoma"/>
        <family val="2"/>
      </rPr>
      <t xml:space="preserve">                                      </t>
    </r>
    <r>
      <rPr>
        <b/>
        <sz val="18"/>
        <color rgb="FF001B34"/>
        <rFont val="Tahoma"/>
        <family val="2"/>
      </rPr>
      <t xml:space="preserve"> </t>
    </r>
    <r>
      <rPr>
        <b/>
        <sz val="17"/>
        <color rgb="FF001B34"/>
        <rFont val="Tahoma"/>
        <family val="2"/>
      </rPr>
      <t xml:space="preserve">Brisanet Participações S.A.                                                                    </t>
    </r>
    <r>
      <rPr>
        <sz val="18"/>
        <color rgb="FF001B34"/>
        <rFont val="Tahoma"/>
        <family val="2"/>
      </rPr>
      <t>Relações com Investidores</t>
    </r>
  </si>
  <si>
    <t>Mar 20</t>
  </si>
  <si>
    <t>Jun 20</t>
  </si>
  <si>
    <t>Set 20</t>
  </si>
  <si>
    <t>Dez 20</t>
  </si>
  <si>
    <t>Mar 21</t>
  </si>
  <si>
    <t>Jun 21</t>
  </si>
  <si>
    <t>ATIVO</t>
  </si>
  <si>
    <t>Circulante</t>
  </si>
  <si>
    <t>Caixa e equivalentes a caixa</t>
  </si>
  <si>
    <t>Aplicações financeiras</t>
  </si>
  <si>
    <t>Contas a receber de clientes</t>
  </si>
  <si>
    <t>Operações com derivativos</t>
  </si>
  <si>
    <t>Outros ativos</t>
  </si>
  <si>
    <t>Não circulante</t>
  </si>
  <si>
    <t>Investimentos</t>
  </si>
  <si>
    <t>Direito de uso</t>
  </si>
  <si>
    <t>Imobilizado</t>
  </si>
  <si>
    <t>Intangível</t>
  </si>
  <si>
    <t>PASSIVO E PATRIMÔNIO LIQUIDO</t>
  </si>
  <si>
    <t>Fornecedores</t>
  </si>
  <si>
    <t>Empréstimo e financiamentos</t>
  </si>
  <si>
    <t>Debêntures</t>
  </si>
  <si>
    <t>Obrigações de arrendamento</t>
  </si>
  <si>
    <t>Parcelamento de tributos</t>
  </si>
  <si>
    <t>Operações com Derivativos</t>
  </si>
  <si>
    <t>Outros passivos circulantes</t>
  </si>
  <si>
    <t>Não Circulante</t>
  </si>
  <si>
    <t>Outros passivos não circulantes</t>
  </si>
  <si>
    <t>Patrimônio Líquido</t>
  </si>
  <si>
    <t>Capital social</t>
  </si>
  <si>
    <t>Reservas de lucro</t>
  </si>
  <si>
    <t>DADOS FINANCEIROS (R$ Milhares)</t>
  </si>
  <si>
    <t xml:space="preserve">Outros ativos </t>
  </si>
  <si>
    <t>Participação de não-controladores</t>
  </si>
  <si>
    <t>RECEITA OPERACIONAL BRUTA</t>
  </si>
  <si>
    <t xml:space="preserve">      Banda Larga</t>
  </si>
  <si>
    <t xml:space="preserve">           B2C</t>
  </si>
  <si>
    <t xml:space="preserve">           B2B</t>
  </si>
  <si>
    <t xml:space="preserve">      Telefonia Fixa</t>
  </si>
  <si>
    <t xml:space="preserve">      Outros</t>
  </si>
  <si>
    <t>ARPU Banda Larga B2C (R$)</t>
  </si>
  <si>
    <t>RECEITA OPERACIONAL LÍQUIDA</t>
  </si>
  <si>
    <t>Pessoal</t>
  </si>
  <si>
    <t>Custos com Ativação de Clientes</t>
  </si>
  <si>
    <t>Conectividade</t>
  </si>
  <si>
    <t>Direitos de passagem</t>
  </si>
  <si>
    <t>Materiais e Manutenção</t>
  </si>
  <si>
    <t>Serviços de Terceiros</t>
  </si>
  <si>
    <t>Publicidade e Propaganda</t>
  </si>
  <si>
    <t>PCLD</t>
  </si>
  <si>
    <t>Outros</t>
  </si>
  <si>
    <t>Depreciação e amortização</t>
  </si>
  <si>
    <t>RESULTADO OPERACIONAL</t>
  </si>
  <si>
    <t>EBITDA AJUSTADO</t>
  </si>
  <si>
    <t>RESULTADO FINANCEIRO LÍQUIDO</t>
  </si>
  <si>
    <t>Despesa Financeira</t>
  </si>
  <si>
    <t>Receita Financeira</t>
  </si>
  <si>
    <t>LUCRO LÍQUIDO</t>
  </si>
  <si>
    <t>MARGEM LÍQUIDA</t>
  </si>
  <si>
    <t xml:space="preserve">CUSTO DOS SERVIÇOS VENDIDOS </t>
  </si>
  <si>
    <t>LUCRO BRUTO</t>
  </si>
  <si>
    <t>Despesas Comerciais</t>
  </si>
  <si>
    <t>Despesas Gerais e Administrativas</t>
  </si>
  <si>
    <t>MARGEM EBITDA AJUSTADO (%)</t>
  </si>
  <si>
    <t>ENDIVIDAMENTO (R$ Milhões)</t>
  </si>
  <si>
    <t xml:space="preserve">DÍVIDA BRUTA </t>
  </si>
  <si>
    <t>Empréstimos e Financiamentos Curto Prazo</t>
  </si>
  <si>
    <t>Debêntures Curto Prazo</t>
  </si>
  <si>
    <t>Arrendamento Curto Prazo</t>
  </si>
  <si>
    <t>Derivativos Curto Prazo (Passivo)</t>
  </si>
  <si>
    <t>Empréstimos e Financiamentos Longo Prazo</t>
  </si>
  <si>
    <t>Debêntures Longo Prazo</t>
  </si>
  <si>
    <t>Arrendamento Longo Prazo</t>
  </si>
  <si>
    <t>Derivativos Longo Prazo (Passivo)</t>
  </si>
  <si>
    <t>Derivativos Curto Prazo (Ativo)</t>
  </si>
  <si>
    <t>Derivativos Longo Prazo (Ativo)</t>
  </si>
  <si>
    <t>Caixa e Aplicações</t>
  </si>
  <si>
    <t>DÍVIDA LÍQUIDA</t>
  </si>
  <si>
    <t>FLUXO DE CAIXA (R$ Milhões)</t>
  </si>
  <si>
    <t>2020</t>
  </si>
  <si>
    <t>1S21</t>
  </si>
  <si>
    <t xml:space="preserve">      Depreciação e Amortização</t>
  </si>
  <si>
    <t xml:space="preserve">      Variações Cambiais</t>
  </si>
  <si>
    <t xml:space="preserve">      Juros sobre Empréstimos, Financ. e Debêntures</t>
  </si>
  <si>
    <t xml:space="preserve">    (Acréscimo) e Decréscimo de Ativos </t>
  </si>
  <si>
    <t xml:space="preserve">      Contas a Receber de Clientes</t>
  </si>
  <si>
    <t xml:space="preserve">      Tributos a Recuperar</t>
  </si>
  <si>
    <t xml:space="preserve">    Acréscimo e (Decréscimo) de Passivos</t>
  </si>
  <si>
    <t xml:space="preserve">      Fornecedores</t>
  </si>
  <si>
    <t xml:space="preserve">    Caixa gerado (aplicado) atividades operacionais</t>
  </si>
  <si>
    <t xml:space="preserve">    Juros pagos</t>
  </si>
  <si>
    <t xml:space="preserve">    Imposto de renda e contribuição social pagos</t>
  </si>
  <si>
    <t xml:space="preserve">   Aplicações Financeiras</t>
  </si>
  <si>
    <t xml:space="preserve">   Outros</t>
  </si>
  <si>
    <t xml:space="preserve">   Captações</t>
  </si>
  <si>
    <t xml:space="preserve">   Aumento de capital</t>
  </si>
  <si>
    <t xml:space="preserve">   Dividendos</t>
  </si>
  <si>
    <t>Acréscimo (Decréscimo) no Caixa</t>
  </si>
  <si>
    <t>9M21</t>
  </si>
  <si>
    <t>CX LÍQ GERADO (APLICADO) ATIV. OPERACIONAIS</t>
  </si>
  <si>
    <t>CX LÍQ GERADO (APLICADO) ATIV. INVESTIMENTO</t>
  </si>
  <si>
    <t>CX LÍQ GERADO (APLICADO) ATIV. FINANCIAMENTO</t>
  </si>
  <si>
    <t xml:space="preserve">   Adições Imobilizado</t>
  </si>
  <si>
    <t xml:space="preserve">   Adições Intangível</t>
  </si>
  <si>
    <t>1S20</t>
  </si>
  <si>
    <t>9M20</t>
  </si>
  <si>
    <t xml:space="preserve">      PCLD</t>
  </si>
  <si>
    <t xml:space="preserve">      Tributos a Recolher</t>
  </si>
  <si>
    <t>Interconexão</t>
  </si>
  <si>
    <t>Despesas tributárias</t>
  </si>
  <si>
    <t>Energia Elétrica e Água</t>
  </si>
  <si>
    <t xml:space="preserve">    Juros sobre Emprest/Financ/Debent</t>
  </si>
  <si>
    <t xml:space="preserve">    Variação cambial passiva</t>
  </si>
  <si>
    <t xml:space="preserve">    Derivativos</t>
  </si>
  <si>
    <t xml:space="preserve">    Outros</t>
  </si>
  <si>
    <t xml:space="preserve">    Rendimentos de aplicações financeiras</t>
  </si>
  <si>
    <t xml:space="preserve">    Variação cambial ativa</t>
  </si>
  <si>
    <t>IR e CSSL</t>
  </si>
  <si>
    <t># HPs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</si>
</sst>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[$-416]mmm/yy;@"/>
    <numFmt numFmtId="165" formatCode="#,##0.0&quot;  &quot;;\(#,##0.0\)&quot; &quot;;#,##0.0&quot;  &quot;;@&quot;  &quot;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-* #,##0_-;\-* #,##0_-;_-* \-??_-;_-@_-"/>
    <numFmt numFmtId="170" formatCode="#,##0;\(#,##0\)"/>
    <numFmt numFmtId="171" formatCode="_(* #,##0.0_);_(* \(#,##0.0\);_(* &quot;-&quot;??_);_(@_)"/>
    <numFmt numFmtId="172" formatCode="_(* #,##0.000000_);_(* \(#,##0.000000\);_(* &quot;-&quot;??_);_(@_)"/>
    <numFmt numFmtId="173" formatCode="_(* #,##0.000_);_(* \(#,##0.0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Segoe UI"/>
      <family val="2"/>
    </font>
    <font>
      <b/>
      <sz val="9"/>
      <color theme="8"/>
      <name val="VIVO"/>
      <family val="2"/>
    </font>
    <font>
      <b/>
      <sz val="9"/>
      <color theme="0"/>
      <name val="Segoe UI"/>
      <family val="2"/>
    </font>
    <font>
      <b/>
      <sz val="26"/>
      <color rgb="FF001B34"/>
      <name val="Tahoma"/>
      <family val="2"/>
    </font>
    <font>
      <b/>
      <sz val="22"/>
      <color rgb="FF001B34"/>
      <name val="Tahoma"/>
      <family val="2"/>
    </font>
    <font>
      <b/>
      <sz val="24"/>
      <color rgb="FF001B34"/>
      <name val="Tahoma"/>
      <family val="2"/>
    </font>
    <font>
      <b/>
      <sz val="18"/>
      <color rgb="FF001B34"/>
      <name val="Tahoma"/>
      <family val="2"/>
    </font>
    <font>
      <b/>
      <sz val="17"/>
      <color rgb="FF001B34"/>
      <name val="Tahoma"/>
      <family val="2"/>
    </font>
    <font>
      <sz val="18"/>
      <color rgb="FF001B34"/>
      <name val="Tahoma"/>
      <family val="2"/>
    </font>
    <font>
      <b/>
      <sz val="10"/>
      <color theme="1"/>
      <name val="Segoe UI"/>
      <family val="2"/>
    </font>
    <font>
      <sz val="10"/>
      <name val="Arial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10"/>
      <name val="Verdana"/>
      <family val="2"/>
    </font>
    <font>
      <b/>
      <sz val="8"/>
      <color theme="1"/>
      <name val="Tahoma"/>
      <family val="2"/>
    </font>
    <font>
      <b/>
      <sz val="8"/>
      <color rgb="FF001B34"/>
      <name val="Tahoma"/>
      <family val="2"/>
    </font>
    <font>
      <sz val="8"/>
      <color rgb="FF001B34"/>
      <name val="Tahoma"/>
      <family val="2"/>
    </font>
    <font>
      <b/>
      <sz val="9"/>
      <color theme="0"/>
      <name val="Tahoma"/>
      <family val="2"/>
    </font>
    <font>
      <b/>
      <sz val="9"/>
      <color rgb="FF001B34"/>
      <name val="Tahoma"/>
      <family val="2"/>
    </font>
    <font>
      <sz val="9"/>
      <name val="Tahoma"/>
      <family val="2"/>
    </font>
    <font>
      <sz val="9"/>
      <color rgb="FF001B34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D1D5E4"/>
        <bgColor indexed="64"/>
      </patternFill>
    </fill>
    <fill>
      <patternFill patternType="solid">
        <fgColor rgb="FFF2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3" fillId="0" borderId="0"/>
    <xf numFmtId="0" fontId="16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" fillId="0" borderId="0" xfId="1" applyAlignment="1">
      <alignment vertical="center"/>
    </xf>
    <xf numFmtId="0" fontId="3" fillId="0" borderId="1" xfId="2" applyFont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164" fontId="5" fillId="2" borderId="0" xfId="2" applyNumberFormat="1" applyFont="1" applyFill="1" applyAlignment="1">
      <alignment horizontal="center" vertical="center"/>
    </xf>
    <xf numFmtId="0" fontId="18" fillId="3" borderId="2" xfId="3" applyFont="1" applyFill="1" applyBorder="1" applyAlignment="1">
      <alignment horizontal="left" vertical="center"/>
    </xf>
    <xf numFmtId="37" fontId="18" fillId="3" borderId="2" xfId="3" applyNumberFormat="1" applyFont="1" applyFill="1" applyBorder="1" applyAlignment="1">
      <alignment horizontal="right" vertical="center"/>
    </xf>
    <xf numFmtId="0" fontId="18" fillId="4" borderId="2" xfId="3" applyFont="1" applyFill="1" applyBorder="1" applyAlignment="1">
      <alignment horizontal="left" vertical="center" indent="1"/>
    </xf>
    <xf numFmtId="37" fontId="18" fillId="4" borderId="2" xfId="3" applyNumberFormat="1" applyFont="1" applyFill="1" applyBorder="1" applyAlignment="1">
      <alignment horizontal="right" vertical="center"/>
    </xf>
    <xf numFmtId="0" fontId="19" fillId="0" borderId="0" xfId="3" applyFont="1" applyAlignment="1">
      <alignment horizontal="left" vertical="center" indent="2"/>
    </xf>
    <xf numFmtId="37" fontId="19" fillId="0" borderId="0" xfId="3" applyNumberFormat="1" applyFont="1" applyAlignment="1">
      <alignment horizontal="right" vertical="center"/>
    </xf>
    <xf numFmtId="167" fontId="18" fillId="3" borderId="2" xfId="5" applyNumberFormat="1" applyFont="1" applyFill="1" applyBorder="1" applyAlignment="1">
      <alignment horizontal="right" vertical="center"/>
    </xf>
    <xf numFmtId="0" fontId="18" fillId="5" borderId="0" xfId="3" applyFont="1" applyFill="1" applyAlignment="1">
      <alignment horizontal="left" vertical="center"/>
    </xf>
    <xf numFmtId="167" fontId="18" fillId="5" borderId="0" xfId="5" applyNumberFormat="1" applyFont="1" applyFill="1" applyBorder="1" applyAlignment="1">
      <alignment horizontal="right" vertical="center"/>
    </xf>
    <xf numFmtId="0" fontId="17" fillId="6" borderId="0" xfId="3" applyFont="1" applyFill="1" applyAlignment="1">
      <alignment horizontal="left" vertical="center"/>
    </xf>
    <xf numFmtId="167" fontId="18" fillId="6" borderId="0" xfId="5" applyNumberFormat="1" applyFont="1" applyFill="1" applyBorder="1" applyAlignment="1">
      <alignment horizontal="right" vertical="center"/>
    </xf>
    <xf numFmtId="0" fontId="21" fillId="3" borderId="2" xfId="4" applyFont="1" applyFill="1" applyBorder="1" applyAlignment="1">
      <alignment horizontal="left" vertical="center"/>
    </xf>
    <xf numFmtId="167" fontId="21" fillId="3" borderId="2" xfId="5" applyNumberFormat="1" applyFont="1" applyFill="1" applyBorder="1" applyAlignment="1">
      <alignment horizontal="right" vertical="center"/>
    </xf>
    <xf numFmtId="167" fontId="21" fillId="4" borderId="3" xfId="5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7" fontId="23" fillId="5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 applyProtection="1">
      <alignment horizontal="right" vertical="center"/>
    </xf>
    <xf numFmtId="170" fontId="25" fillId="0" borderId="0" xfId="5" applyNumberFormat="1" applyFont="1"/>
    <xf numFmtId="170" fontId="23" fillId="5" borderId="0" xfId="5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167" fontId="23" fillId="0" borderId="0" xfId="5" applyNumberFormat="1" applyFont="1" applyFill="1" applyBorder="1" applyAlignment="1">
      <alignment horizontal="right" vertical="center"/>
    </xf>
    <xf numFmtId="167" fontId="23" fillId="5" borderId="4" xfId="5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167" fontId="21" fillId="4" borderId="6" xfId="5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2" fillId="0" borderId="0" xfId="0" applyFont="1"/>
    <xf numFmtId="167" fontId="21" fillId="5" borderId="5" xfId="5" applyNumberFormat="1" applyFont="1" applyFill="1" applyBorder="1" applyAlignment="1">
      <alignment horizontal="right" vertical="center"/>
    </xf>
    <xf numFmtId="167" fontId="21" fillId="4" borderId="5" xfId="5" applyNumberFormat="1" applyFont="1" applyFill="1" applyBorder="1" applyAlignment="1">
      <alignment horizontal="left" vertical="center"/>
    </xf>
    <xf numFmtId="167" fontId="21" fillId="5" borderId="0" xfId="5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5" fontId="15" fillId="2" borderId="1" xfId="4" quotePrefix="1" applyNumberFormat="1" applyFont="1" applyFill="1" applyBorder="1" applyAlignment="1">
      <alignment horizontal="right" vertical="center"/>
    </xf>
    <xf numFmtId="165" fontId="15" fillId="2" borderId="0" xfId="4" quotePrefix="1" applyNumberFormat="1" applyFont="1" applyFill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165" fontId="20" fillId="2" borderId="1" xfId="4" quotePrefix="1" applyNumberFormat="1" applyFont="1" applyFill="1" applyBorder="1" applyAlignment="1">
      <alignment horizontal="right" vertical="center"/>
    </xf>
    <xf numFmtId="165" fontId="20" fillId="2" borderId="0" xfId="4" quotePrefix="1" applyNumberFormat="1" applyFont="1" applyFill="1" applyAlignment="1">
      <alignment horizontal="right" vertical="center"/>
    </xf>
    <xf numFmtId="167" fontId="21" fillId="4" borderId="7" xfId="5" applyNumberFormat="1" applyFont="1" applyFill="1" applyBorder="1" applyAlignment="1">
      <alignment horizontal="left" vertical="center"/>
    </xf>
    <xf numFmtId="165" fontId="15" fillId="2" borderId="1" xfId="4" applyNumberFormat="1" applyFont="1" applyFill="1" applyBorder="1" applyAlignment="1">
      <alignment horizontal="right" vertical="center"/>
    </xf>
    <xf numFmtId="165" fontId="15" fillId="2" borderId="0" xfId="4" applyNumberFormat="1" applyFont="1" applyFill="1" applyAlignment="1">
      <alignment horizontal="right" vertical="center"/>
    </xf>
    <xf numFmtId="0" fontId="18" fillId="3" borderId="8" xfId="4" applyFont="1" applyFill="1" applyBorder="1" applyAlignment="1">
      <alignment horizontal="left" vertical="center"/>
    </xf>
    <xf numFmtId="171" fontId="18" fillId="3" borderId="8" xfId="5" applyNumberFormat="1" applyFont="1" applyFill="1" applyBorder="1" applyAlignment="1">
      <alignment horizontal="right" vertical="center"/>
    </xf>
    <xf numFmtId="0" fontId="18" fillId="5" borderId="0" xfId="4" applyFont="1" applyFill="1" applyAlignment="1">
      <alignment horizontal="left" vertical="center"/>
    </xf>
    <xf numFmtId="171" fontId="19" fillId="5" borderId="0" xfId="5" applyNumberFormat="1" applyFont="1" applyFill="1" applyBorder="1" applyAlignment="1">
      <alignment horizontal="right" vertical="center"/>
    </xf>
    <xf numFmtId="166" fontId="19" fillId="5" borderId="0" xfId="5" applyFont="1" applyFill="1" applyBorder="1" applyAlignment="1">
      <alignment horizontal="right" vertical="center"/>
    </xf>
    <xf numFmtId="0" fontId="18" fillId="3" borderId="2" xfId="4" applyFont="1" applyFill="1" applyBorder="1" applyAlignment="1">
      <alignment horizontal="left" vertical="center"/>
    </xf>
    <xf numFmtId="171" fontId="18" fillId="3" borderId="2" xfId="5" applyNumberFormat="1" applyFont="1" applyFill="1" applyBorder="1" applyAlignment="1">
      <alignment horizontal="right" vertical="center"/>
    </xf>
    <xf numFmtId="0" fontId="18" fillId="4" borderId="3" xfId="4" applyFont="1" applyFill="1" applyBorder="1" applyAlignment="1">
      <alignment horizontal="left" vertical="center" indent="1"/>
    </xf>
    <xf numFmtId="171" fontId="18" fillId="4" borderId="3" xfId="5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 indent="2"/>
    </xf>
    <xf numFmtId="171" fontId="19" fillId="0" borderId="0" xfId="5" applyNumberFormat="1" applyFont="1" applyFill="1" applyBorder="1" applyAlignment="1">
      <alignment horizontal="right" vertical="center"/>
    </xf>
    <xf numFmtId="168" fontId="18" fillId="3" borderId="2" xfId="6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 indent="1"/>
    </xf>
    <xf numFmtId="171" fontId="14" fillId="3" borderId="2" xfId="5" applyNumberFormat="1" applyFont="1" applyFill="1" applyBorder="1" applyAlignment="1">
      <alignment horizontal="right" vertical="center"/>
    </xf>
    <xf numFmtId="167" fontId="19" fillId="0" borderId="0" xfId="5" applyNumberFormat="1" applyFont="1" applyFill="1" applyBorder="1" applyAlignment="1">
      <alignment horizontal="right" vertical="center"/>
    </xf>
    <xf numFmtId="167" fontId="19" fillId="0" borderId="1" xfId="5" applyNumberFormat="1" applyFont="1" applyFill="1" applyBorder="1" applyAlignment="1">
      <alignment horizontal="right" vertical="center"/>
    </xf>
    <xf numFmtId="171" fontId="19" fillId="0" borderId="1" xfId="5" applyNumberFormat="1" applyFont="1" applyFill="1" applyBorder="1" applyAlignment="1">
      <alignment horizontal="right" vertical="center"/>
    </xf>
    <xf numFmtId="0" fontId="18" fillId="7" borderId="0" xfId="4" applyFont="1" applyFill="1" applyAlignment="1">
      <alignment vertical="top"/>
    </xf>
    <xf numFmtId="167" fontId="19" fillId="7" borderId="0" xfId="5" applyNumberFormat="1" applyFont="1" applyFill="1" applyBorder="1" applyAlignment="1">
      <alignment horizontal="right" vertical="center"/>
    </xf>
    <xf numFmtId="171" fontId="19" fillId="7" borderId="0" xfId="5" applyNumberFormat="1" applyFont="1" applyFill="1" applyBorder="1" applyAlignment="1">
      <alignment horizontal="right" vertical="center"/>
    </xf>
    <xf numFmtId="0" fontId="19" fillId="0" borderId="1" xfId="4" applyFont="1" applyBorder="1" applyAlignment="1">
      <alignment horizontal="left" vertical="center" indent="1"/>
    </xf>
    <xf numFmtId="0" fontId="19" fillId="5" borderId="0" xfId="4" applyFont="1" applyFill="1" applyAlignment="1">
      <alignment horizontal="left" vertical="center"/>
    </xf>
    <xf numFmtId="0" fontId="19" fillId="5" borderId="1" xfId="4" applyFont="1" applyFill="1" applyBorder="1" applyAlignment="1">
      <alignment horizontal="left" vertical="center"/>
    </xf>
    <xf numFmtId="171" fontId="19" fillId="5" borderId="1" xfId="5" applyNumberFormat="1" applyFont="1" applyFill="1" applyBorder="1" applyAlignment="1">
      <alignment horizontal="right" vertical="center"/>
    </xf>
    <xf numFmtId="0" fontId="18" fillId="5" borderId="1" xfId="4" applyFont="1" applyFill="1" applyBorder="1" applyAlignment="1">
      <alignment horizontal="left" vertical="center"/>
    </xf>
    <xf numFmtId="0" fontId="17" fillId="3" borderId="1" xfId="4" applyFont="1" applyFill="1" applyBorder="1" applyAlignment="1">
      <alignment horizontal="left" vertical="center"/>
    </xf>
    <xf numFmtId="171" fontId="14" fillId="3" borderId="1" xfId="5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8" fillId="4" borderId="3" xfId="4" applyFont="1" applyFill="1" applyBorder="1" applyAlignment="1">
      <alignment horizontal="left" vertical="center"/>
    </xf>
    <xf numFmtId="167" fontId="0" fillId="0" borderId="0" xfId="0" applyNumberFormat="1"/>
    <xf numFmtId="37" fontId="0" fillId="0" borderId="0" xfId="0" applyNumberFormat="1"/>
    <xf numFmtId="172" fontId="0" fillId="0" borderId="0" xfId="0" applyNumberFormat="1"/>
    <xf numFmtId="9" fontId="0" fillId="0" borderId="0" xfId="8" applyFont="1"/>
    <xf numFmtId="43" fontId="0" fillId="0" borderId="0" xfId="7" applyFont="1"/>
    <xf numFmtId="171" fontId="19" fillId="5" borderId="2" xfId="5" applyNumberFormat="1" applyFont="1" applyFill="1" applyBorder="1" applyAlignment="1">
      <alignment horizontal="right" vertical="center"/>
    </xf>
    <xf numFmtId="171" fontId="27" fillId="5" borderId="0" xfId="5" applyNumberFormat="1" applyFont="1" applyFill="1" applyBorder="1" applyAlignment="1">
      <alignment horizontal="right" vertical="center"/>
    </xf>
    <xf numFmtId="171" fontId="27" fillId="0" borderId="0" xfId="5" applyNumberFormat="1" applyFont="1" applyFill="1" applyBorder="1" applyAlignment="1">
      <alignment horizontal="right" vertical="center"/>
    </xf>
    <xf numFmtId="166" fontId="19" fillId="0" borderId="0" xfId="5" applyFont="1" applyFill="1" applyBorder="1" applyAlignment="1">
      <alignment horizontal="right" vertical="center"/>
    </xf>
    <xf numFmtId="43" fontId="0" fillId="0" borderId="0" xfId="0" applyNumberFormat="1"/>
    <xf numFmtId="173" fontId="0" fillId="0" borderId="0" xfId="0" applyNumberFormat="1"/>
    <xf numFmtId="0" fontId="19" fillId="0" borderId="0" xfId="4" applyFont="1" applyFill="1" applyAlignment="1">
      <alignment horizontal="left" vertical="center" indent="2"/>
    </xf>
    <xf numFmtId="0" fontId="0" fillId="0" borderId="0" xfId="0" applyFill="1"/>
    <xf numFmtId="9" fontId="0" fillId="0" borderId="0" xfId="8" applyNumberFormat="1" applyFont="1"/>
    <xf numFmtId="167" fontId="18" fillId="6" borderId="0" xfId="5" quotePrefix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 wrapText="1"/>
    </xf>
  </cellXfs>
  <cellStyles count="9">
    <cellStyle name="Hiperlink" xfId="1" builtinId="8"/>
    <cellStyle name="Normal" xfId="0" builtinId="0"/>
    <cellStyle name="Normal 16" xfId="3" xr:uid="{0565DCA1-16A3-44F7-A8F7-087390128A41}"/>
    <cellStyle name="Normal 3" xfId="2" xr:uid="{B2AAA431-402C-4C37-A38F-39AE1123EF08}"/>
    <cellStyle name="Normal_TSP - Publicação 1T05" xfId="4" xr:uid="{30F9C2A8-0727-4949-AF46-752DDEDD5E4A}"/>
    <cellStyle name="Porcentagem" xfId="8" builtinId="5"/>
    <cellStyle name="Porcentagem 2" xfId="6" xr:uid="{0002783A-CB07-4EFA-99D9-0FDC45A985A5}"/>
    <cellStyle name="Vírgula" xfId="7" builtinId="3"/>
    <cellStyle name="Vírgula 2" xfId="5" xr:uid="{2DE3D0B9-1EA1-4573-86A4-6BF6A5D4FF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88900</xdr:rowOff>
    </xdr:from>
    <xdr:to>
      <xdr:col>4</xdr:col>
      <xdr:colOff>292100</xdr:colOff>
      <xdr:row>3</xdr:row>
      <xdr:rowOff>146050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2D86D65-67D0-4277-94C9-CE5AEBC3D90F}"/>
            </a:ext>
          </a:extLst>
        </xdr:cNvPr>
        <xdr:cNvGrpSpPr/>
      </xdr:nvGrpSpPr>
      <xdr:grpSpPr>
        <a:xfrm>
          <a:off x="361950" y="88900"/>
          <a:ext cx="2044700" cy="5334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3730E49A-53FE-4FC8-8087-6FF12971ABA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BFEAC927-63A4-45BF-8576-7397C5F6BE6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69850</xdr:rowOff>
    </xdr:from>
    <xdr:to>
      <xdr:col>2</xdr:col>
      <xdr:colOff>228600</xdr:colOff>
      <xdr:row>2</xdr:row>
      <xdr:rowOff>234950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1547A00-78C4-4691-86A4-7FEAEFFEBB5F}"/>
            </a:ext>
          </a:extLst>
        </xdr:cNvPr>
        <xdr:cNvGrpSpPr/>
      </xdr:nvGrpSpPr>
      <xdr:grpSpPr>
        <a:xfrm>
          <a:off x="88900" y="69850"/>
          <a:ext cx="2095500" cy="5334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E8A49061-1D41-48B2-8913-78B2B287810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47FAE1F2-5E46-4BE3-A082-85797CE3C63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88900</xdr:rowOff>
    </xdr:from>
    <xdr:to>
      <xdr:col>0</xdr:col>
      <xdr:colOff>2127250</xdr:colOff>
      <xdr:row>2</xdr:row>
      <xdr:rowOff>215900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83638E80-B289-4033-BCFA-D16C80CC1C51}"/>
            </a:ext>
          </a:extLst>
        </xdr:cNvPr>
        <xdr:cNvGrpSpPr/>
      </xdr:nvGrpSpPr>
      <xdr:grpSpPr>
        <a:xfrm>
          <a:off x="69850" y="88900"/>
          <a:ext cx="2057400" cy="4953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75B5AEAC-9C4A-45F6-B5B1-87513BA5CC2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6177EE08-2C04-4083-B7B1-FB5E146459A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</xdr:col>
      <xdr:colOff>177800</xdr:colOff>
      <xdr:row>2</xdr:row>
      <xdr:rowOff>260350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CA9187C-89FD-4685-9161-3757A876FF24}"/>
            </a:ext>
          </a:extLst>
        </xdr:cNvPr>
        <xdr:cNvGrpSpPr/>
      </xdr:nvGrpSpPr>
      <xdr:grpSpPr>
        <a:xfrm>
          <a:off x="0" y="133350"/>
          <a:ext cx="2306918" cy="500529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B8AB0A2C-DDB3-4390-8472-749964A4FB6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EE9B2B38-BD6C-417D-80D2-F950C8BB6D7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2051050</xdr:colOff>
      <xdr:row>2</xdr:row>
      <xdr:rowOff>146050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BED47FE-2EC2-46DF-9583-FADC9BD8C1B1}"/>
            </a:ext>
          </a:extLst>
        </xdr:cNvPr>
        <xdr:cNvGrpSpPr/>
      </xdr:nvGrpSpPr>
      <xdr:grpSpPr>
        <a:xfrm>
          <a:off x="0" y="19050"/>
          <a:ext cx="2051050" cy="4953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02C6DA5A-406A-40D3-8406-AD3D7E399DB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58FF901B-D47F-493E-A633-54155BC0F8D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69850</xdr:rowOff>
    </xdr:from>
    <xdr:to>
      <xdr:col>0</xdr:col>
      <xdr:colOff>2724150</xdr:colOff>
      <xdr:row>2</xdr:row>
      <xdr:rowOff>196850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C69E811-8F71-4F26-803D-5DDB4FBF5089}"/>
            </a:ext>
          </a:extLst>
        </xdr:cNvPr>
        <xdr:cNvGrpSpPr/>
      </xdr:nvGrpSpPr>
      <xdr:grpSpPr>
        <a:xfrm>
          <a:off x="0" y="69850"/>
          <a:ext cx="2724150" cy="4953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4A922F8B-A238-403A-9D75-0E17F3ADBE0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2AF8FDB2-5ECF-4E2E-B265-E7FFA5213EF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brisanet.sharepoint.com/sites/Governana/Shared%20Documents/Rela&#231;&#245;es%20Com%20Investidores/Divulga&#231;&#227;o/Divulga&#231;&#227;o%203T21/Tabelas%20e%20Graficos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aques"/>
      <sheetName val="operacional"/>
      <sheetName val="grafico oper"/>
      <sheetName val="receita"/>
      <sheetName val="Endividamento"/>
      <sheetName val="EBITDA"/>
      <sheetName val="Custos e Despesas"/>
      <sheetName val="DRE"/>
      <sheetName val="Balanço"/>
      <sheetName val="DFC"/>
      <sheetName val="Capex"/>
      <sheetName val="USD VAR"/>
      <sheetName val="Ações"/>
    </sheetNames>
    <sheetDataSet>
      <sheetData sheetId="0"/>
      <sheetData sheetId="1"/>
      <sheetData sheetId="2"/>
      <sheetData sheetId="3">
        <row r="4">
          <cell r="C4">
            <v>190.012</v>
          </cell>
        </row>
      </sheetData>
      <sheetData sheetId="4">
        <row r="4">
          <cell r="D4">
            <v>1218.1590000000001</v>
          </cell>
        </row>
      </sheetData>
      <sheetData sheetId="5">
        <row r="14">
          <cell r="C14">
            <v>72.643000000000001</v>
          </cell>
        </row>
      </sheetData>
      <sheetData sheetId="6">
        <row r="26">
          <cell r="E26">
            <v>-17.777999999999999</v>
          </cell>
        </row>
      </sheetData>
      <sheetData sheetId="7">
        <row r="22">
          <cell r="D22">
            <v>-2576</v>
          </cell>
        </row>
      </sheetData>
      <sheetData sheetId="8">
        <row r="7">
          <cell r="D7">
            <v>1218159</v>
          </cell>
        </row>
        <row r="30">
          <cell r="J30">
            <v>5</v>
          </cell>
        </row>
      </sheetData>
      <sheetData sheetId="9">
        <row r="11">
          <cell r="D11">
            <v>35882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lecomri@brisanet.com.br" TargetMode="External"/><Relationship Id="rId1" Type="http://schemas.openxmlformats.org/officeDocument/2006/relationships/hyperlink" Target="http://www.brisanet.com.br/ri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F8C8-9FA9-4ED1-9A3A-BB485214BA72}">
  <sheetPr>
    <tabColor theme="1"/>
    <pageSetUpPr fitToPage="1"/>
  </sheetPr>
  <dimension ref="A1:R32"/>
  <sheetViews>
    <sheetView showGridLines="0" showRowColHeaders="0" topLeftCell="A10" zoomScaleNormal="100" workbookViewId="0">
      <selection activeCell="F22" sqref="F22"/>
    </sheetView>
  </sheetViews>
  <sheetFormatPr defaultColWidth="0" defaultRowHeight="0" customHeight="1" zeroHeight="1"/>
  <cols>
    <col min="1" max="1" width="2.7265625" style="1" customWidth="1"/>
    <col min="2" max="6" width="9.1796875" style="1" customWidth="1"/>
    <col min="7" max="7" width="19.81640625" style="1" customWidth="1"/>
    <col min="8" max="8" width="2.7265625" style="1" customWidth="1"/>
    <col min="9" max="9" width="9.1796875" style="1" hidden="1" customWidth="1"/>
    <col min="10" max="11" width="2.7265625" style="1" hidden="1" customWidth="1"/>
    <col min="12" max="12" width="0" style="1" hidden="1" customWidth="1"/>
    <col min="13" max="13" width="9.1796875" style="1" hidden="1" customWidth="1"/>
    <col min="14" max="15" width="2.7265625" style="1" hidden="1" customWidth="1"/>
    <col min="16" max="16" width="9.1796875" style="1" hidden="1" customWidth="1"/>
    <col min="17" max="18" width="2.7265625" style="1" hidden="1" customWidth="1"/>
    <col min="19" max="16384" width="9.1796875" style="1" hidden="1"/>
  </cols>
  <sheetData>
    <row r="1" spans="2:7" ht="9.75" customHeight="1"/>
    <row r="2" spans="2:7" ht="14.25" customHeight="1"/>
    <row r="3" spans="2:7" ht="14.25" customHeight="1">
      <c r="E3" s="2"/>
    </row>
    <row r="4" spans="2:7" ht="14.25" customHeight="1"/>
    <row r="5" spans="2:7" ht="7.5" customHeight="1"/>
    <row r="6" spans="2:7" ht="14.25" customHeight="1">
      <c r="B6" s="6"/>
      <c r="C6" s="7"/>
      <c r="D6" s="7"/>
      <c r="E6" s="7"/>
      <c r="F6" s="7"/>
      <c r="G6" s="7"/>
    </row>
    <row r="7" spans="2:7" ht="9.75" customHeight="1">
      <c r="B7" s="91" t="s">
        <v>24</v>
      </c>
      <c r="C7" s="91"/>
      <c r="D7" s="91"/>
      <c r="E7" s="91"/>
      <c r="F7" s="91"/>
    </row>
    <row r="8" spans="2:7" ht="14.25" customHeight="1">
      <c r="B8" s="91"/>
      <c r="C8" s="91"/>
      <c r="D8" s="91"/>
      <c r="E8" s="91"/>
      <c r="F8" s="91"/>
      <c r="G8" s="3"/>
    </row>
    <row r="9" spans="2:7" ht="14.25" customHeight="1">
      <c r="B9" s="91"/>
      <c r="C9" s="91"/>
      <c r="D9" s="91"/>
      <c r="E9" s="91"/>
      <c r="F9" s="91"/>
    </row>
    <row r="10" spans="2:7" ht="14.25" customHeight="1">
      <c r="B10" s="91"/>
      <c r="C10" s="91"/>
      <c r="D10" s="91"/>
      <c r="E10" s="91"/>
      <c r="F10" s="91"/>
      <c r="G10" s="3"/>
    </row>
    <row r="11" spans="2:7" ht="14.25" customHeight="1">
      <c r="B11" s="91"/>
      <c r="C11" s="91"/>
      <c r="D11" s="91"/>
      <c r="E11" s="91"/>
      <c r="F11" s="91"/>
    </row>
    <row r="12" spans="2:7" ht="14.25" customHeight="1">
      <c r="B12" s="91"/>
      <c r="C12" s="91"/>
      <c r="D12" s="91"/>
      <c r="E12" s="91"/>
      <c r="F12" s="91"/>
    </row>
    <row r="13" spans="2:7" ht="14.25" customHeight="1">
      <c r="B13" s="91"/>
      <c r="C13" s="91"/>
      <c r="D13" s="91"/>
      <c r="E13" s="91"/>
      <c r="F13" s="91"/>
    </row>
    <row r="14" spans="2:7" ht="14.25" customHeight="1"/>
    <row r="15" spans="2:7" ht="14.25" customHeight="1"/>
    <row r="16" spans="2:7" ht="14.25" customHeight="1"/>
    <row r="17" spans="2:7" ht="14.25" customHeight="1"/>
    <row r="18" spans="2:7" ht="14.25" customHeight="1"/>
    <row r="19" spans="2:7" ht="14.25" customHeight="1"/>
    <row r="20" spans="2:7" ht="14.25" customHeight="1">
      <c r="B20" s="4" t="s">
        <v>0</v>
      </c>
    </row>
    <row r="21" spans="2:7" ht="14.25" customHeight="1">
      <c r="B21" s="4" t="s">
        <v>1</v>
      </c>
    </row>
    <row r="22" spans="2:7" ht="14.25" customHeight="1">
      <c r="B22" s="5"/>
      <c r="C22" s="5"/>
      <c r="D22" s="5"/>
      <c r="E22" s="5"/>
      <c r="F22" s="5"/>
      <c r="G22" s="5"/>
    </row>
    <row r="23" spans="2:7" ht="14.25" customHeight="1"/>
    <row r="24" spans="2:7" ht="14.25" customHeight="1"/>
    <row r="25" spans="2:7" ht="14.25" customHeight="1"/>
    <row r="26" spans="2:7" ht="7.5" customHeight="1"/>
    <row r="27" spans="2:7" ht="7.5" hidden="1" customHeight="1"/>
    <row r="28" spans="2:7" ht="14.25" hidden="1" customHeight="1"/>
    <row r="29" spans="2:7" ht="14.25" hidden="1" customHeight="1"/>
    <row r="30" spans="2:7" ht="14.25" hidden="1" customHeight="1"/>
    <row r="31" spans="2:7" ht="14.25" hidden="1" customHeight="1"/>
    <row r="32" spans="2:7" ht="14.25" hidden="1" customHeight="1"/>
  </sheetData>
  <mergeCells count="1">
    <mergeCell ref="B7:F13"/>
  </mergeCells>
  <hyperlinks>
    <hyperlink ref="B20" r:id="rId1" display="www.brisanet.com.br/ri" xr:uid="{44238735-F8F5-4F39-9288-1812320B4EE2}"/>
    <hyperlink ref="B21" r:id="rId2" xr:uid="{0E8AFA92-4CE3-455F-86A6-2422E9A411AF}"/>
  </hyperlinks>
  <pageMargins left="0.7" right="0.7" top="0.75" bottom="0.75" header="0.3" footer="0.3"/>
  <pageSetup paperSize="9" orientation="landscape" r:id="rId3"/>
  <headerFooter>
    <oddFooter>&amp;L&amp;1#&amp;"Arial"&amp;7&amp;K000000***Este documento está clasificado como PUBLICO por TELEFÓNICA. ***This document is classified as PUBLIC by TELEFÓNICA.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C222-80F9-409F-926F-A0373C9117D1}">
  <dimension ref="A3:S20"/>
  <sheetViews>
    <sheetView showGridLines="0" workbookViewId="0">
      <selection activeCell="G15" sqref="G15:K17"/>
    </sheetView>
  </sheetViews>
  <sheetFormatPr defaultRowHeight="14.5"/>
  <cols>
    <col min="1" max="1" width="17.7265625" customWidth="1"/>
    <col min="2" max="7" width="10.26953125" bestFit="1" customWidth="1"/>
    <col min="8" max="10" width="10.26953125" hidden="1" customWidth="1"/>
    <col min="11" max="11" width="10.26953125" bestFit="1" customWidth="1"/>
    <col min="12" max="12" width="9.36328125" hidden="1" customWidth="1"/>
    <col min="13" max="13" width="10.1796875" hidden="1" customWidth="1"/>
    <col min="15" max="16" width="10.1796875" bestFit="1" customWidth="1"/>
    <col min="19" max="19" width="14.7265625" bestFit="1" customWidth="1"/>
  </cols>
  <sheetData>
    <row r="3" spans="1:19" ht="26.5" customHeight="1"/>
    <row r="4" spans="1:19">
      <c r="A4" s="38" t="s">
        <v>2</v>
      </c>
      <c r="B4" s="39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40" t="s">
        <v>11</v>
      </c>
      <c r="K4" s="40" t="s">
        <v>23</v>
      </c>
      <c r="L4" s="40"/>
      <c r="M4" s="40"/>
    </row>
    <row r="5" spans="1:19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9">
      <c r="A6" s="10" t="s">
        <v>13</v>
      </c>
      <c r="B6" s="11">
        <v>403851.66666666669</v>
      </c>
      <c r="C6" s="11">
        <v>468895.66666666669</v>
      </c>
      <c r="D6" s="11">
        <v>554915.33333333337</v>
      </c>
      <c r="E6" s="11">
        <v>624300.66666666663</v>
      </c>
      <c r="F6" s="11">
        <v>674821.33333333337</v>
      </c>
      <c r="G6" s="11">
        <v>736579.66666666663</v>
      </c>
      <c r="H6" s="11">
        <v>754477</v>
      </c>
      <c r="I6" s="11">
        <v>772991</v>
      </c>
      <c r="J6" s="11">
        <v>790731</v>
      </c>
      <c r="K6" s="11">
        <v>790731</v>
      </c>
      <c r="L6" s="11"/>
      <c r="M6" s="11"/>
      <c r="N6" s="77"/>
      <c r="P6" s="77"/>
      <c r="R6" s="77"/>
      <c r="S6" s="80"/>
    </row>
    <row r="7" spans="1:19" hidden="1">
      <c r="A7" s="12" t="s">
        <v>14</v>
      </c>
      <c r="B7" s="13">
        <v>394522</v>
      </c>
      <c r="C7" s="13">
        <v>459330</v>
      </c>
      <c r="D7" s="13">
        <v>543717</v>
      </c>
      <c r="E7" s="13">
        <v>609569</v>
      </c>
      <c r="F7" s="13">
        <v>659109</v>
      </c>
      <c r="G7" s="13">
        <v>721045</v>
      </c>
      <c r="H7" s="13">
        <v>754477</v>
      </c>
      <c r="I7" s="13">
        <v>772991</v>
      </c>
      <c r="J7" s="13">
        <v>790731</v>
      </c>
      <c r="K7" s="13">
        <v>776271</v>
      </c>
      <c r="M7" s="86"/>
    </row>
    <row r="8" spans="1:19" hidden="1">
      <c r="A8" s="12" t="s">
        <v>15</v>
      </c>
      <c r="B8" s="13">
        <v>9329.6666666666661</v>
      </c>
      <c r="C8" s="13">
        <v>9565.6666666666661</v>
      </c>
      <c r="D8" s="13">
        <v>11198.333333333334</v>
      </c>
      <c r="E8" s="13">
        <v>14731.666666666666</v>
      </c>
      <c r="F8" s="13">
        <v>15712.333333333334</v>
      </c>
      <c r="G8" s="13">
        <v>15534.666666666666</v>
      </c>
      <c r="H8" s="13"/>
      <c r="I8" s="13"/>
      <c r="J8" s="13"/>
      <c r="K8" s="13">
        <v>14460</v>
      </c>
    </row>
    <row r="9" spans="1:19" hidden="1">
      <c r="A9" s="10" t="s">
        <v>16</v>
      </c>
      <c r="B9" s="11" t="s">
        <v>17</v>
      </c>
      <c r="C9" s="11" t="s">
        <v>17</v>
      </c>
      <c r="D9" s="11" t="s">
        <v>17</v>
      </c>
      <c r="E9" s="11" t="s">
        <v>17</v>
      </c>
      <c r="F9" s="11">
        <v>235680</v>
      </c>
      <c r="G9" s="11">
        <v>271754</v>
      </c>
      <c r="H9" s="11">
        <v>281886</v>
      </c>
      <c r="I9" s="11">
        <v>288953</v>
      </c>
      <c r="J9" s="11">
        <v>289885</v>
      </c>
      <c r="K9" s="11">
        <v>289885</v>
      </c>
    </row>
    <row r="10" spans="1:19">
      <c r="A10" s="8" t="s">
        <v>18</v>
      </c>
      <c r="B10" s="14">
        <v>1313764</v>
      </c>
      <c r="C10" s="14">
        <v>1497655</v>
      </c>
      <c r="D10" s="14">
        <v>1689555</v>
      </c>
      <c r="E10" s="14">
        <v>1922020</v>
      </c>
      <c r="F10" s="14">
        <v>2143354</v>
      </c>
      <c r="G10" s="14">
        <v>2386020</v>
      </c>
      <c r="H10" s="14">
        <v>2535596</v>
      </c>
      <c r="I10" s="14">
        <v>2660715</v>
      </c>
      <c r="J10" s="14">
        <v>2788221</v>
      </c>
      <c r="K10" s="14">
        <v>2788221</v>
      </c>
      <c r="L10" s="14"/>
      <c r="M10" s="14"/>
      <c r="P10" s="76"/>
      <c r="S10" s="76"/>
    </row>
    <row r="11" spans="1:19">
      <c r="A11" s="8" t="s">
        <v>19</v>
      </c>
      <c r="B11" s="14">
        <v>1751685.3333333333</v>
      </c>
      <c r="C11" s="14">
        <v>1996873.3333333333</v>
      </c>
      <c r="D11" s="14">
        <v>2252740</v>
      </c>
      <c r="E11" s="14">
        <v>2562693.3333333335</v>
      </c>
      <c r="F11" s="14">
        <v>2857805.3333333335</v>
      </c>
      <c r="G11" s="14">
        <v>3181360</v>
      </c>
      <c r="H11" s="14">
        <v>3380794.6666666665</v>
      </c>
      <c r="I11" s="14">
        <v>3547620</v>
      </c>
      <c r="J11" s="14">
        <v>3760130</v>
      </c>
      <c r="K11" s="14">
        <v>3760130</v>
      </c>
      <c r="L11" s="14"/>
      <c r="M11" s="14"/>
      <c r="O11" s="76"/>
      <c r="P11" s="76"/>
    </row>
    <row r="12" spans="1:19">
      <c r="A12" s="8" t="s">
        <v>20</v>
      </c>
      <c r="B12" s="14">
        <v>93</v>
      </c>
      <c r="C12" s="14">
        <v>93</v>
      </c>
      <c r="D12" s="14">
        <v>94</v>
      </c>
      <c r="E12" s="14">
        <v>96</v>
      </c>
      <c r="F12" s="14">
        <v>96</v>
      </c>
      <c r="G12" s="14">
        <v>100</v>
      </c>
      <c r="H12" s="14">
        <v>101</v>
      </c>
      <c r="I12" s="14">
        <v>108</v>
      </c>
      <c r="J12" s="14">
        <v>110</v>
      </c>
      <c r="K12" s="14">
        <v>110</v>
      </c>
      <c r="L12" s="14"/>
      <c r="M12" s="14"/>
    </row>
    <row r="13" spans="1:19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9">
      <c r="A14" s="17" t="s">
        <v>21</v>
      </c>
      <c r="B14" s="18" t="s">
        <v>3</v>
      </c>
      <c r="C14" s="18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90" t="s">
        <v>11</v>
      </c>
      <c r="K14" s="18" t="str">
        <f>K4</f>
        <v>3T21</v>
      </c>
      <c r="L14" s="90"/>
      <c r="M14" s="90"/>
    </row>
    <row r="15" spans="1:19">
      <c r="A15" s="10" t="s">
        <v>12</v>
      </c>
      <c r="B15" s="11" t="s">
        <v>17</v>
      </c>
      <c r="C15" s="11" t="s">
        <v>17</v>
      </c>
      <c r="D15" s="11" t="s">
        <v>17</v>
      </c>
      <c r="E15" s="11" t="s">
        <v>17</v>
      </c>
      <c r="F15" s="11" t="s">
        <v>17</v>
      </c>
      <c r="G15" s="11">
        <v>148066</v>
      </c>
      <c r="H15" s="11">
        <v>154306</v>
      </c>
      <c r="I15" s="11">
        <v>157415</v>
      </c>
      <c r="J15" s="11">
        <v>159106</v>
      </c>
      <c r="K15" s="11">
        <v>159106</v>
      </c>
      <c r="L15" s="11"/>
      <c r="M15" s="11"/>
    </row>
    <row r="16" spans="1:19">
      <c r="A16" s="10" t="s">
        <v>22</v>
      </c>
      <c r="B16" s="11" t="s">
        <v>17</v>
      </c>
      <c r="C16" s="11" t="s">
        <v>17</v>
      </c>
      <c r="D16" s="11" t="s">
        <v>17</v>
      </c>
      <c r="E16" s="11" t="s">
        <v>17</v>
      </c>
      <c r="F16" s="11" t="s">
        <v>17</v>
      </c>
      <c r="G16" s="11">
        <v>93</v>
      </c>
      <c r="H16" s="11">
        <v>93</v>
      </c>
      <c r="I16" s="11">
        <v>93</v>
      </c>
      <c r="J16" s="11">
        <v>93</v>
      </c>
      <c r="K16" s="11">
        <v>93</v>
      </c>
      <c r="L16" s="11"/>
      <c r="M16" s="11"/>
    </row>
    <row r="17" spans="1:13">
      <c r="A17" s="10" t="s">
        <v>143</v>
      </c>
      <c r="B17" s="11" t="s">
        <v>17</v>
      </c>
      <c r="C17" s="11" t="s">
        <v>17</v>
      </c>
      <c r="D17" s="11" t="s">
        <v>17</v>
      </c>
      <c r="E17" s="11" t="s">
        <v>17</v>
      </c>
      <c r="F17" s="11" t="s">
        <v>17</v>
      </c>
      <c r="G17" s="11">
        <v>643040</v>
      </c>
      <c r="H17" s="11">
        <v>93</v>
      </c>
      <c r="I17" s="11">
        <v>93</v>
      </c>
      <c r="J17" s="11">
        <v>93</v>
      </c>
      <c r="K17" s="11">
        <v>717753</v>
      </c>
      <c r="L17" s="11"/>
      <c r="M17" s="11"/>
    </row>
    <row r="18" spans="1:13">
      <c r="F18" s="80"/>
      <c r="G18" s="80"/>
      <c r="H18" s="80"/>
      <c r="I18" s="80"/>
      <c r="J18" s="80"/>
      <c r="K18" s="80"/>
    </row>
    <row r="19" spans="1:13">
      <c r="H19" s="76"/>
      <c r="K19" s="79"/>
    </row>
    <row r="20" spans="1:13">
      <c r="H20" s="76"/>
      <c r="K20" s="78"/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443CC-E86E-476A-94FE-286D7ED45F00}">
  <dimension ref="A3:H43"/>
  <sheetViews>
    <sheetView showGridLines="0" topLeftCell="A31" workbookViewId="0">
      <selection activeCell="H42" sqref="H42"/>
    </sheetView>
  </sheetViews>
  <sheetFormatPr defaultRowHeight="14.5"/>
  <cols>
    <col min="1" max="1" width="35.54296875" customWidth="1"/>
    <col min="2" max="4" width="0" hidden="1" customWidth="1"/>
    <col min="5" max="8" width="10.453125" bestFit="1" customWidth="1"/>
  </cols>
  <sheetData>
    <row r="3" spans="1:8" ht="33" customHeight="1"/>
    <row r="4" spans="1:8">
      <c r="A4" s="41" t="s">
        <v>56</v>
      </c>
      <c r="B4" s="42" t="s">
        <v>25</v>
      </c>
      <c r="C4" s="43" t="s">
        <v>26</v>
      </c>
      <c r="D4" s="43" t="s">
        <v>27</v>
      </c>
      <c r="E4" s="43" t="s">
        <v>28</v>
      </c>
      <c r="F4" s="43" t="s">
        <v>29</v>
      </c>
      <c r="G4" s="43" t="s">
        <v>30</v>
      </c>
      <c r="H4" s="43" t="s">
        <v>11</v>
      </c>
    </row>
    <row r="5" spans="1:8">
      <c r="A5" s="19" t="s">
        <v>31</v>
      </c>
      <c r="B5" s="20">
        <f t="shared" ref="B5:G5" si="0">B6+B13</f>
        <v>0</v>
      </c>
      <c r="C5" s="20">
        <f t="shared" si="0"/>
        <v>0</v>
      </c>
      <c r="D5" s="20">
        <f t="shared" si="0"/>
        <v>0</v>
      </c>
      <c r="E5" s="20">
        <v>1018250</v>
      </c>
      <c r="F5" s="20">
        <v>1089526</v>
      </c>
      <c r="G5" s="20">
        <v>1527281</v>
      </c>
      <c r="H5" s="20">
        <v>2722727</v>
      </c>
    </row>
    <row r="6" spans="1:8">
      <c r="A6" s="21" t="s">
        <v>32</v>
      </c>
      <c r="B6" s="21">
        <f t="shared" ref="B6:G6" si="1">B7+B8+B9+B10+B11</f>
        <v>0</v>
      </c>
      <c r="C6" s="21">
        <f t="shared" si="1"/>
        <v>0</v>
      </c>
      <c r="D6" s="21">
        <f t="shared" si="1"/>
        <v>0</v>
      </c>
      <c r="E6" s="21">
        <v>286999</v>
      </c>
      <c r="F6" s="21">
        <v>220167</v>
      </c>
      <c r="G6" s="21">
        <v>462818</v>
      </c>
      <c r="H6" s="21">
        <v>1427784</v>
      </c>
    </row>
    <row r="7" spans="1:8">
      <c r="A7" s="22" t="s">
        <v>33</v>
      </c>
      <c r="B7" s="23"/>
      <c r="C7" s="23"/>
      <c r="D7" s="23"/>
      <c r="E7" s="24">
        <v>171104</v>
      </c>
      <c r="F7" s="23">
        <v>57423</v>
      </c>
      <c r="G7" s="25">
        <v>269191</v>
      </c>
      <c r="H7" s="25">
        <v>1218159</v>
      </c>
    </row>
    <row r="8" spans="1:8">
      <c r="A8" s="22" t="s">
        <v>34</v>
      </c>
      <c r="B8" s="23"/>
      <c r="C8" s="23"/>
      <c r="D8" s="23"/>
      <c r="E8" s="24">
        <v>9665</v>
      </c>
      <c r="F8" s="23">
        <v>45487</v>
      </c>
      <c r="G8" s="25">
        <v>78368</v>
      </c>
      <c r="H8" s="25">
        <v>65531</v>
      </c>
    </row>
    <row r="9" spans="1:8">
      <c r="A9" s="22" t="s">
        <v>35</v>
      </c>
      <c r="B9" s="23"/>
      <c r="C9" s="23"/>
      <c r="D9" s="23"/>
      <c r="E9" s="24">
        <v>69555</v>
      </c>
      <c r="F9" s="23">
        <v>81560</v>
      </c>
      <c r="G9" s="26">
        <v>86352</v>
      </c>
      <c r="H9" s="26">
        <v>95889</v>
      </c>
    </row>
    <row r="10" spans="1:8">
      <c r="A10" s="22" t="s">
        <v>36</v>
      </c>
      <c r="B10" s="23"/>
      <c r="C10" s="23"/>
      <c r="D10" s="23"/>
      <c r="E10" s="24">
        <v>3701</v>
      </c>
      <c r="F10" s="23">
        <v>3502</v>
      </c>
      <c r="G10" s="26">
        <v>2306</v>
      </c>
      <c r="H10" s="26">
        <v>3118</v>
      </c>
    </row>
    <row r="11" spans="1:8">
      <c r="A11" s="22" t="s">
        <v>37</v>
      </c>
      <c r="B11" s="23"/>
      <c r="C11" s="23"/>
      <c r="D11" s="23"/>
      <c r="E11" s="24">
        <v>32974</v>
      </c>
      <c r="F11" s="23">
        <v>32195</v>
      </c>
      <c r="G11" s="26">
        <v>26601</v>
      </c>
      <c r="H11" s="26">
        <v>45087</v>
      </c>
    </row>
    <row r="12" spans="1:8">
      <c r="A12" s="27"/>
      <c r="B12" s="28"/>
      <c r="C12" s="28"/>
      <c r="D12" s="28"/>
      <c r="E12" s="28"/>
      <c r="F12" s="28"/>
      <c r="G12" s="28"/>
      <c r="H12" s="28"/>
    </row>
    <row r="13" spans="1:8">
      <c r="A13" s="21" t="s">
        <v>38</v>
      </c>
      <c r="B13" s="21">
        <f>B14+B15+B16+B17+B18+B19+B20</f>
        <v>0</v>
      </c>
      <c r="C13" s="21">
        <f>C14+C15+C16+C17+C18+C19+C20</f>
        <v>0</v>
      </c>
      <c r="D13" s="21">
        <f>D14+D15+D16+D17+D18+D19+D20</f>
        <v>0</v>
      </c>
      <c r="E13" s="21">
        <v>731251</v>
      </c>
      <c r="F13" s="21">
        <v>869359</v>
      </c>
      <c r="G13" s="21">
        <v>1064463</v>
      </c>
      <c r="H13" s="21">
        <v>1294943</v>
      </c>
    </row>
    <row r="14" spans="1:8">
      <c r="A14" s="22" t="s">
        <v>34</v>
      </c>
      <c r="B14" s="29"/>
      <c r="C14" s="29"/>
      <c r="D14" s="29"/>
      <c r="E14" s="24">
        <v>6480</v>
      </c>
      <c r="F14" s="24">
        <v>6480</v>
      </c>
      <c r="G14" s="29">
        <v>9670</v>
      </c>
      <c r="H14" s="29">
        <v>3600</v>
      </c>
    </row>
    <row r="15" spans="1:8">
      <c r="A15" s="22" t="s">
        <v>36</v>
      </c>
      <c r="B15" s="23"/>
      <c r="C15" s="23"/>
      <c r="D15" s="23"/>
      <c r="E15" s="24">
        <v>8217</v>
      </c>
      <c r="F15" s="23">
        <v>9555</v>
      </c>
      <c r="G15" s="30">
        <v>3248</v>
      </c>
      <c r="H15" s="30">
        <v>4813</v>
      </c>
    </row>
    <row r="16" spans="1:8">
      <c r="A16" s="22" t="s">
        <v>57</v>
      </c>
      <c r="B16" s="23"/>
      <c r="C16" s="23"/>
      <c r="D16" s="23"/>
      <c r="E16" s="24">
        <v>28184</v>
      </c>
      <c r="F16" s="23">
        <v>29922</v>
      </c>
      <c r="G16" s="24">
        <v>46429</v>
      </c>
      <c r="H16" s="24">
        <v>56852</v>
      </c>
    </row>
    <row r="17" spans="1:8" hidden="1">
      <c r="A17" s="22" t="s">
        <v>39</v>
      </c>
      <c r="B17" s="23"/>
      <c r="C17" s="23"/>
      <c r="D17" s="23"/>
      <c r="E17" s="23" t="s">
        <v>17</v>
      </c>
      <c r="F17" s="23" t="s">
        <v>17</v>
      </c>
      <c r="G17" s="31" t="s">
        <v>17</v>
      </c>
      <c r="H17" s="31" t="s">
        <v>17</v>
      </c>
    </row>
    <row r="18" spans="1:8">
      <c r="A18" s="22" t="s">
        <v>40</v>
      </c>
      <c r="B18" s="23"/>
      <c r="C18" s="23"/>
      <c r="D18" s="23"/>
      <c r="E18" s="24">
        <v>34117</v>
      </c>
      <c r="F18" s="23">
        <v>44270</v>
      </c>
      <c r="G18" s="30">
        <v>42449</v>
      </c>
      <c r="H18" s="30">
        <v>41673</v>
      </c>
    </row>
    <row r="19" spans="1:8">
      <c r="A19" s="22" t="s">
        <v>41</v>
      </c>
      <c r="B19" s="23"/>
      <c r="C19" s="23"/>
      <c r="D19" s="23"/>
      <c r="E19" s="24">
        <v>647532</v>
      </c>
      <c r="F19" s="23">
        <v>764432</v>
      </c>
      <c r="G19" s="30">
        <v>946561</v>
      </c>
      <c r="H19" s="30">
        <v>1163105</v>
      </c>
    </row>
    <row r="20" spans="1:8">
      <c r="A20" s="22" t="s">
        <v>42</v>
      </c>
      <c r="B20" s="23"/>
      <c r="C20" s="23"/>
      <c r="D20" s="23"/>
      <c r="E20" s="24">
        <v>6721</v>
      </c>
      <c r="F20" s="23">
        <v>14700</v>
      </c>
      <c r="G20" s="30">
        <v>16106</v>
      </c>
      <c r="H20" s="30">
        <v>24900</v>
      </c>
    </row>
    <row r="21" spans="1:8">
      <c r="A21" s="22"/>
      <c r="B21" s="23"/>
      <c r="C21" s="23"/>
      <c r="D21" s="23"/>
      <c r="E21" s="24"/>
      <c r="F21" s="23"/>
      <c r="G21" s="30"/>
      <c r="H21" s="30"/>
    </row>
    <row r="22" spans="1:8">
      <c r="A22" s="19" t="s">
        <v>43</v>
      </c>
      <c r="B22" s="20">
        <f t="shared" ref="B22:G22" si="2">B23+B32+B40</f>
        <v>0</v>
      </c>
      <c r="C22" s="20">
        <f t="shared" si="2"/>
        <v>0</v>
      </c>
      <c r="D22" s="20">
        <f t="shared" si="2"/>
        <v>0</v>
      </c>
      <c r="E22" s="20">
        <v>1018250</v>
      </c>
      <c r="F22" s="20">
        <v>1089526</v>
      </c>
      <c r="G22" s="20">
        <v>1527281</v>
      </c>
      <c r="H22" s="20">
        <v>2722727</v>
      </c>
    </row>
    <row r="23" spans="1:8">
      <c r="A23" s="21" t="s">
        <v>32</v>
      </c>
      <c r="B23" s="32">
        <f t="shared" ref="B23:H23" si="3">SUM(B24:B30)</f>
        <v>0</v>
      </c>
      <c r="C23" s="32">
        <f t="shared" si="3"/>
        <v>0</v>
      </c>
      <c r="D23" s="32">
        <f t="shared" si="3"/>
        <v>0</v>
      </c>
      <c r="E23" s="32">
        <v>441792</v>
      </c>
      <c r="F23" s="32">
        <v>533916</v>
      </c>
      <c r="G23" s="32">
        <v>497177</v>
      </c>
      <c r="H23" s="32">
        <v>507583</v>
      </c>
    </row>
    <row r="24" spans="1:8">
      <c r="A24" s="22" t="s">
        <v>44</v>
      </c>
      <c r="B24" s="23"/>
      <c r="C24" s="23"/>
      <c r="D24" s="23"/>
      <c r="E24" s="23">
        <v>137229</v>
      </c>
      <c r="F24" s="23">
        <v>174960</v>
      </c>
      <c r="G24" s="23">
        <v>175973</v>
      </c>
      <c r="H24" s="23">
        <v>188925</v>
      </c>
    </row>
    <row r="25" spans="1:8">
      <c r="A25" s="22" t="s">
        <v>45</v>
      </c>
      <c r="B25" s="23"/>
      <c r="C25" s="23"/>
      <c r="D25" s="23"/>
      <c r="E25" s="23">
        <v>251877</v>
      </c>
      <c r="F25" s="23">
        <v>285995</v>
      </c>
      <c r="G25" s="23">
        <v>214674</v>
      </c>
      <c r="H25" s="23">
        <v>228992</v>
      </c>
    </row>
    <row r="26" spans="1:8">
      <c r="A26" s="22" t="s">
        <v>46</v>
      </c>
      <c r="B26" s="28" t="s">
        <v>17</v>
      </c>
      <c r="C26" s="28" t="s">
        <v>17</v>
      </c>
      <c r="D26" s="28" t="s">
        <v>17</v>
      </c>
      <c r="E26" s="28" t="s">
        <v>17</v>
      </c>
      <c r="F26" s="28" t="s">
        <v>17</v>
      </c>
      <c r="G26" s="28">
        <v>11566</v>
      </c>
      <c r="H26" s="28">
        <v>1275</v>
      </c>
    </row>
    <row r="27" spans="1:8">
      <c r="A27" s="22" t="s">
        <v>47</v>
      </c>
      <c r="B27" s="23"/>
      <c r="C27" s="23"/>
      <c r="D27" s="23"/>
      <c r="E27" s="23">
        <v>5562</v>
      </c>
      <c r="F27" s="23">
        <v>16384</v>
      </c>
      <c r="G27" s="23">
        <v>14593</v>
      </c>
      <c r="H27" s="23">
        <v>12966</v>
      </c>
    </row>
    <row r="28" spans="1:8">
      <c r="A28" s="22" t="s">
        <v>48</v>
      </c>
      <c r="B28" s="23"/>
      <c r="C28" s="23"/>
      <c r="D28" s="23"/>
      <c r="E28" s="23">
        <v>1274</v>
      </c>
      <c r="F28" s="23">
        <v>968</v>
      </c>
      <c r="G28" s="23">
        <v>1551</v>
      </c>
      <c r="H28" s="23">
        <v>1490</v>
      </c>
    </row>
    <row r="29" spans="1:8">
      <c r="A29" s="22" t="s">
        <v>49</v>
      </c>
      <c r="B29" s="23"/>
      <c r="C29" s="23"/>
      <c r="D29" s="23"/>
      <c r="E29" s="23">
        <v>151</v>
      </c>
      <c r="F29" s="23" t="s">
        <v>17</v>
      </c>
      <c r="G29" s="23">
        <v>458</v>
      </c>
      <c r="H29" s="23">
        <v>0</v>
      </c>
    </row>
    <row r="30" spans="1:8">
      <c r="A30" s="33" t="s">
        <v>50</v>
      </c>
      <c r="B30" s="23"/>
      <c r="C30" s="23"/>
      <c r="D30" s="23"/>
      <c r="E30" s="23">
        <v>45699</v>
      </c>
      <c r="F30" s="23">
        <v>55609</v>
      </c>
      <c r="G30" s="23">
        <v>78362</v>
      </c>
      <c r="H30" s="23">
        <v>73935</v>
      </c>
    </row>
    <row r="31" spans="1:8">
      <c r="A31" s="34"/>
      <c r="B31" s="35"/>
      <c r="C31" s="35"/>
      <c r="D31" s="35"/>
      <c r="E31" s="35"/>
      <c r="F31" s="35"/>
      <c r="G31" s="35"/>
      <c r="H31" s="35"/>
    </row>
    <row r="32" spans="1:8">
      <c r="A32" s="21" t="s">
        <v>51</v>
      </c>
      <c r="B32" s="36">
        <f>B33+B34+B35+B36+B37+B38</f>
        <v>0</v>
      </c>
      <c r="C32" s="36">
        <f>C33+C34+C35+C36+C37+C38</f>
        <v>0</v>
      </c>
      <c r="D32" s="36">
        <f>D33+D34+D35+D36+D37+D38</f>
        <v>0</v>
      </c>
      <c r="E32" s="36">
        <v>449261</v>
      </c>
      <c r="F32" s="36">
        <v>437341</v>
      </c>
      <c r="G32" s="36">
        <v>892148</v>
      </c>
      <c r="H32" s="36">
        <v>874066</v>
      </c>
    </row>
    <row r="33" spans="1:8">
      <c r="A33" s="22" t="s">
        <v>45</v>
      </c>
      <c r="B33" s="23"/>
      <c r="C33" s="23"/>
      <c r="D33" s="23"/>
      <c r="E33" s="23">
        <v>399870</v>
      </c>
      <c r="F33" s="23">
        <v>391123</v>
      </c>
      <c r="G33" s="23">
        <v>387352</v>
      </c>
      <c r="H33" s="23">
        <v>347156</v>
      </c>
    </row>
    <row r="34" spans="1:8">
      <c r="A34" s="22" t="s">
        <v>46</v>
      </c>
      <c r="B34" s="28"/>
      <c r="C34" s="28"/>
      <c r="D34" s="28"/>
      <c r="E34" s="28" t="s">
        <v>17</v>
      </c>
      <c r="F34" s="28" t="s">
        <v>17</v>
      </c>
      <c r="G34" s="28">
        <v>468183</v>
      </c>
      <c r="H34" s="28">
        <v>489801</v>
      </c>
    </row>
    <row r="35" spans="1:8">
      <c r="A35" s="22" t="s">
        <v>47</v>
      </c>
      <c r="B35" s="23"/>
      <c r="C35" s="23"/>
      <c r="D35" s="23"/>
      <c r="E35" s="23">
        <v>27912</v>
      </c>
      <c r="F35" s="23">
        <v>27409</v>
      </c>
      <c r="G35" s="23">
        <v>27927</v>
      </c>
      <c r="H35" s="23">
        <v>28493</v>
      </c>
    </row>
    <row r="36" spans="1:8">
      <c r="A36" s="22" t="s">
        <v>48</v>
      </c>
      <c r="B36" s="23"/>
      <c r="C36" s="23"/>
      <c r="D36" s="23"/>
      <c r="E36" s="23">
        <v>6589</v>
      </c>
      <c r="F36" s="23">
        <v>6560</v>
      </c>
      <c r="G36" s="23">
        <v>5643</v>
      </c>
      <c r="H36" s="23">
        <v>5317</v>
      </c>
    </row>
    <row r="37" spans="1:8">
      <c r="A37" s="22" t="s">
        <v>49</v>
      </c>
      <c r="B37" s="23"/>
      <c r="C37" s="23"/>
      <c r="D37" s="23"/>
      <c r="E37" s="23" t="s">
        <v>17</v>
      </c>
      <c r="F37" s="23" t="s">
        <v>17</v>
      </c>
      <c r="G37" s="23">
        <v>1948</v>
      </c>
      <c r="H37" s="23">
        <v>1067</v>
      </c>
    </row>
    <row r="38" spans="1:8">
      <c r="A38" s="22" t="s">
        <v>52</v>
      </c>
      <c r="B38" s="23"/>
      <c r="C38" s="23"/>
      <c r="D38" s="23"/>
      <c r="E38" s="23">
        <v>14890</v>
      </c>
      <c r="F38" s="23">
        <v>12249</v>
      </c>
      <c r="G38" s="23">
        <v>1095</v>
      </c>
      <c r="H38" s="23">
        <v>2232</v>
      </c>
    </row>
    <row r="39" spans="1:8">
      <c r="A39" s="22"/>
      <c r="B39" s="37"/>
      <c r="C39" s="37"/>
      <c r="D39" s="37"/>
      <c r="E39" s="37"/>
      <c r="F39" s="37"/>
      <c r="G39" s="37"/>
      <c r="H39" s="37"/>
    </row>
    <row r="40" spans="1:8">
      <c r="A40" s="21" t="s">
        <v>53</v>
      </c>
      <c r="B40" s="36">
        <f>B41+B42</f>
        <v>0</v>
      </c>
      <c r="C40" s="36">
        <f>C41+C42</f>
        <v>0</v>
      </c>
      <c r="D40" s="36">
        <f>D41+D42</f>
        <v>0</v>
      </c>
      <c r="E40" s="44">
        <v>127197</v>
      </c>
      <c r="F40" s="44">
        <v>118269</v>
      </c>
      <c r="G40" s="44">
        <v>137956</v>
      </c>
      <c r="H40" s="44">
        <v>1341078</v>
      </c>
    </row>
    <row r="41" spans="1:8">
      <c r="A41" s="22" t="s">
        <v>54</v>
      </c>
      <c r="B41" s="23"/>
      <c r="C41" s="23"/>
      <c r="D41" s="23"/>
      <c r="E41" s="23">
        <v>66209</v>
      </c>
      <c r="F41" s="23">
        <v>66209</v>
      </c>
      <c r="G41" s="23">
        <v>71859</v>
      </c>
      <c r="H41" s="23">
        <v>1281606</v>
      </c>
    </row>
    <row r="42" spans="1:8">
      <c r="A42" s="22" t="s">
        <v>55</v>
      </c>
      <c r="B42" s="23"/>
      <c r="C42" s="23"/>
      <c r="D42" s="23"/>
      <c r="E42" s="23">
        <v>60982</v>
      </c>
      <c r="F42" s="23">
        <v>52040</v>
      </c>
      <c r="G42" s="23">
        <v>66090</v>
      </c>
      <c r="H42" s="23">
        <v>59467</v>
      </c>
    </row>
    <row r="43" spans="1:8">
      <c r="A43" s="22" t="s">
        <v>58</v>
      </c>
      <c r="E43" s="23">
        <v>6</v>
      </c>
      <c r="F43" s="23">
        <v>20</v>
      </c>
      <c r="G43" s="23">
        <v>7</v>
      </c>
      <c r="H43" s="23">
        <f>[2]Balanço!$J$30</f>
        <v>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569D7-BF7D-44EE-A1F2-5D1D72DD21C3}">
  <dimension ref="A3:I49"/>
  <sheetViews>
    <sheetView showGridLines="0" zoomScale="85" zoomScaleNormal="85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E49" sqref="E49"/>
    </sheetView>
  </sheetViews>
  <sheetFormatPr defaultRowHeight="14.5"/>
  <cols>
    <col min="1" max="1" width="30.453125" customWidth="1"/>
    <col min="8" max="8" width="9" customWidth="1"/>
    <col min="9" max="9" width="14.7265625" bestFit="1" customWidth="1"/>
  </cols>
  <sheetData>
    <row r="3" spans="1:9" ht="22.5" customHeight="1"/>
    <row r="4" spans="1:9">
      <c r="A4" s="38" t="s">
        <v>56</v>
      </c>
      <c r="B4" s="45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23</v>
      </c>
    </row>
    <row r="5" spans="1:9">
      <c r="A5" s="47" t="s">
        <v>59</v>
      </c>
      <c r="B5" s="48">
        <v>112.84699999999999</v>
      </c>
      <c r="C5" s="48">
        <v>120.59400000000001</v>
      </c>
      <c r="D5" s="48">
        <v>141.78800000000001</v>
      </c>
      <c r="E5" s="48">
        <v>168.40799999999999</v>
      </c>
      <c r="F5" s="48">
        <v>187.31800000000001</v>
      </c>
      <c r="G5" s="48">
        <v>196.94799999999998</v>
      </c>
      <c r="H5" s="48">
        <v>219.29999999999998</v>
      </c>
    </row>
    <row r="6" spans="1:9">
      <c r="A6" s="49" t="s">
        <v>60</v>
      </c>
      <c r="B6" s="50">
        <v>104.515</v>
      </c>
      <c r="C6" s="50">
        <v>111.867</v>
      </c>
      <c r="D6" s="50">
        <v>138.26900000000001</v>
      </c>
      <c r="E6" s="50">
        <v>156.00199999999998</v>
      </c>
      <c r="F6" s="50">
        <v>173.262</v>
      </c>
      <c r="G6" s="50">
        <v>180.82599999999999</v>
      </c>
      <c r="H6" s="57">
        <v>202.1</v>
      </c>
    </row>
    <row r="7" spans="1:9">
      <c r="A7" s="49" t="s">
        <v>61</v>
      </c>
      <c r="B7" s="50">
        <v>95.631</v>
      </c>
      <c r="C7" s="50">
        <v>103.477</v>
      </c>
      <c r="D7" s="50">
        <v>127.899</v>
      </c>
      <c r="E7" s="50">
        <v>144.30199999999999</v>
      </c>
      <c r="F7" s="50">
        <v>161.13399999999999</v>
      </c>
      <c r="G7" s="50">
        <v>169.072</v>
      </c>
      <c r="H7" s="57">
        <v>189.9</v>
      </c>
    </row>
    <row r="8" spans="1:9">
      <c r="A8" s="49" t="s">
        <v>62</v>
      </c>
      <c r="B8" s="50">
        <v>8.8840000000000003</v>
      </c>
      <c r="C8" s="50">
        <v>8.39</v>
      </c>
      <c r="D8" s="50">
        <v>10.37</v>
      </c>
      <c r="E8" s="50">
        <v>11.7</v>
      </c>
      <c r="F8" s="50">
        <v>12.128</v>
      </c>
      <c r="G8" s="50">
        <v>11.754</v>
      </c>
      <c r="H8" s="57">
        <v>12.2</v>
      </c>
    </row>
    <row r="9" spans="1:9">
      <c r="A9" s="49" t="s">
        <v>63</v>
      </c>
      <c r="B9" s="50">
        <v>4.9539999999999997</v>
      </c>
      <c r="C9" s="50">
        <v>5.3339999999999996</v>
      </c>
      <c r="D9" s="50">
        <v>6.266</v>
      </c>
      <c r="E9" s="50">
        <v>7.8140000000000001</v>
      </c>
      <c r="F9" s="50">
        <v>9.2560000000000002</v>
      </c>
      <c r="G9" s="50">
        <v>10.122</v>
      </c>
      <c r="H9" s="57">
        <v>10.199999999999999</v>
      </c>
    </row>
    <row r="10" spans="1:9">
      <c r="A10" s="49" t="s">
        <v>64</v>
      </c>
      <c r="B10" s="50">
        <v>3.3779999999999939</v>
      </c>
      <c r="C10" s="50">
        <v>3.3929999999999998</v>
      </c>
      <c r="D10" s="50">
        <v>-2.7469999999999946</v>
      </c>
      <c r="E10" s="50">
        <v>4.5920000000000059</v>
      </c>
      <c r="F10" s="50">
        <v>4.8</v>
      </c>
      <c r="G10" s="50">
        <v>6</v>
      </c>
      <c r="H10" s="57">
        <v>7</v>
      </c>
    </row>
    <row r="11" spans="1:9">
      <c r="A11" s="49" t="s">
        <v>65</v>
      </c>
      <c r="B11" s="51">
        <v>86.78</v>
      </c>
      <c r="C11" s="51">
        <v>86.39</v>
      </c>
      <c r="D11" s="51">
        <v>86.59</v>
      </c>
      <c r="E11" s="51">
        <v>86.53</v>
      </c>
      <c r="F11" s="51">
        <v>87.32</v>
      </c>
      <c r="G11" s="51">
        <v>88.47</v>
      </c>
      <c r="H11" s="84">
        <v>89.26</v>
      </c>
      <c r="I11" s="85"/>
    </row>
    <row r="12" spans="1:9">
      <c r="A12" s="52" t="s">
        <v>66</v>
      </c>
      <c r="B12" s="53">
        <v>98</v>
      </c>
      <c r="C12" s="53">
        <v>102.303</v>
      </c>
      <c r="D12" s="53">
        <v>122.1</v>
      </c>
      <c r="E12" s="53">
        <v>149.37099999999998</v>
      </c>
      <c r="F12" s="53">
        <v>164.12899999999999</v>
      </c>
      <c r="G12" s="53">
        <v>170.20400000000001</v>
      </c>
      <c r="H12" s="53">
        <v>190.012</v>
      </c>
    </row>
    <row r="13" spans="1:9">
      <c r="A13" s="54" t="s">
        <v>84</v>
      </c>
      <c r="B13" s="55">
        <v>-46.069000000000003</v>
      </c>
      <c r="C13" s="55">
        <v>-49.109999999999992</v>
      </c>
      <c r="D13" s="55">
        <v>-62.018999999999991</v>
      </c>
      <c r="E13" s="55">
        <v>-77.637000000000015</v>
      </c>
      <c r="F13" s="55">
        <v>-81.180999999999997</v>
      </c>
      <c r="G13" s="55">
        <v>-103.321</v>
      </c>
      <c r="H13" s="55">
        <v>-103.31599999999999</v>
      </c>
    </row>
    <row r="14" spans="1:9">
      <c r="A14" s="56" t="s">
        <v>67</v>
      </c>
      <c r="B14" s="57">
        <v>-13.408999999999999</v>
      </c>
      <c r="C14" s="57">
        <v>-11.36</v>
      </c>
      <c r="D14" s="57">
        <v>-17.777999999999999</v>
      </c>
      <c r="E14" s="57">
        <v>-11.65300000000002</v>
      </c>
      <c r="F14" s="57">
        <v>-24.199999999999996</v>
      </c>
      <c r="G14" s="57">
        <v>-26.975000000000001</v>
      </c>
      <c r="H14" s="57">
        <v>-29.849</v>
      </c>
    </row>
    <row r="15" spans="1:9">
      <c r="A15" s="56" t="s">
        <v>68</v>
      </c>
      <c r="B15" s="57">
        <v>-5.9</v>
      </c>
      <c r="C15" s="57">
        <v>-8.4499999999999993</v>
      </c>
      <c r="D15" s="57">
        <v>-8.9019999999999992</v>
      </c>
      <c r="E15" s="57">
        <v>-11.348000000000001</v>
      </c>
      <c r="F15" s="57">
        <v>-12.382000000000001</v>
      </c>
      <c r="G15" s="57">
        <v>-12.119</v>
      </c>
      <c r="H15" s="57">
        <v>0</v>
      </c>
    </row>
    <row r="16" spans="1:9">
      <c r="A16" s="56" t="s">
        <v>133</v>
      </c>
      <c r="B16" s="57">
        <v>-4.51</v>
      </c>
      <c r="C16" s="57">
        <v>1.5</v>
      </c>
      <c r="D16" s="57">
        <v>-1.571</v>
      </c>
      <c r="E16" s="57">
        <v>-2</v>
      </c>
      <c r="F16" s="57">
        <v>-2.5</v>
      </c>
      <c r="G16" s="57">
        <v>-4.7</v>
      </c>
      <c r="H16" s="57">
        <v>-5.1680000000000001</v>
      </c>
    </row>
    <row r="17" spans="1:8">
      <c r="A17" s="56" t="s">
        <v>69</v>
      </c>
      <c r="B17" s="57">
        <v>-2.5</v>
      </c>
      <c r="C17" s="57">
        <v>-2.7</v>
      </c>
      <c r="D17" s="57">
        <v>-1.6359999999999999</v>
      </c>
      <c r="E17" s="57">
        <v>-6.4140000000000015</v>
      </c>
      <c r="F17" s="57">
        <v>-5.1499999999999995</v>
      </c>
      <c r="G17" s="57">
        <v>-4.3470000000000004</v>
      </c>
      <c r="H17" s="57">
        <v>-5.3339999999999996</v>
      </c>
    </row>
    <row r="18" spans="1:8">
      <c r="A18" s="56" t="s">
        <v>70</v>
      </c>
      <c r="B18" s="57">
        <v>-2.5</v>
      </c>
      <c r="C18" s="57">
        <v>-8.15</v>
      </c>
      <c r="D18" s="57">
        <v>-4.3390000000000004</v>
      </c>
      <c r="E18" s="57">
        <v>-4.2799999999999976</v>
      </c>
      <c r="F18" s="57">
        <v>-3.2149999999999999</v>
      </c>
      <c r="G18" s="57">
        <v>-8.3849999999999998</v>
      </c>
      <c r="H18" s="57">
        <v>-11.548</v>
      </c>
    </row>
    <row r="19" spans="1:8">
      <c r="A19" s="56" t="s">
        <v>135</v>
      </c>
      <c r="B19" s="57">
        <v>-1</v>
      </c>
      <c r="C19" s="57">
        <v>-0.7</v>
      </c>
      <c r="D19" s="57">
        <v>-0.7</v>
      </c>
      <c r="E19" s="57">
        <v>-0.7</v>
      </c>
      <c r="F19" s="57">
        <v>-1.1000000000000001</v>
      </c>
      <c r="G19" s="57">
        <v>-1.8</v>
      </c>
      <c r="H19" s="57">
        <v>-3.1</v>
      </c>
    </row>
    <row r="20" spans="1:8">
      <c r="A20" s="56" t="s">
        <v>71</v>
      </c>
      <c r="B20" s="57">
        <v>-4.694</v>
      </c>
      <c r="C20" s="57">
        <v>0.5</v>
      </c>
      <c r="D20" s="57">
        <v>-2.7290000000000001</v>
      </c>
      <c r="E20" s="57">
        <v>-3</v>
      </c>
      <c r="F20" s="57">
        <v>-3.4810000000000008</v>
      </c>
      <c r="G20" s="57">
        <v>-6.1970000000000001</v>
      </c>
      <c r="H20" s="57">
        <v>-6.9619999999999997</v>
      </c>
    </row>
    <row r="21" spans="1:8">
      <c r="A21" s="56" t="s">
        <v>72</v>
      </c>
      <c r="B21" s="57">
        <v>-0.79300000000000015</v>
      </c>
      <c r="C21" s="57">
        <v>-1.75</v>
      </c>
      <c r="D21" s="57">
        <v>-1.3580000000000001</v>
      </c>
      <c r="E21" s="57">
        <v>-3.0989999999999998</v>
      </c>
      <c r="F21" s="57">
        <v>-2.774</v>
      </c>
      <c r="G21" s="57">
        <v>-3.6</v>
      </c>
      <c r="H21" s="57">
        <v>-4.2969999999999997</v>
      </c>
    </row>
    <row r="22" spans="1:8">
      <c r="A22" s="56" t="s">
        <v>76</v>
      </c>
      <c r="B22" s="57">
        <v>-16.163000000000004</v>
      </c>
      <c r="C22" s="57">
        <v>-17.899999999999999</v>
      </c>
      <c r="D22" s="57">
        <v>-23.346</v>
      </c>
      <c r="E22" s="57">
        <v>-22.942999999999991</v>
      </c>
      <c r="F22" s="57">
        <v>-25.923000000000002</v>
      </c>
      <c r="G22" s="57">
        <v>-31.797999999999998</v>
      </c>
      <c r="H22" s="57">
        <v>-35.524999999999999</v>
      </c>
    </row>
    <row r="23" spans="1:8" s="88" customFormat="1">
      <c r="A23" s="87" t="s">
        <v>75</v>
      </c>
      <c r="B23" s="57">
        <v>5.4</v>
      </c>
      <c r="C23" s="57">
        <v>-0.1</v>
      </c>
      <c r="D23" s="57">
        <v>0.34</v>
      </c>
      <c r="E23" s="57">
        <v>-12.2</v>
      </c>
      <c r="F23" s="57">
        <v>-0.45600000000000002</v>
      </c>
      <c r="G23" s="57">
        <v>-3.4</v>
      </c>
      <c r="H23" s="57">
        <v>-1.5329999999999999</v>
      </c>
    </row>
    <row r="24" spans="1:8">
      <c r="A24" s="54" t="s">
        <v>85</v>
      </c>
      <c r="B24" s="55">
        <v>51.930999999999997</v>
      </c>
      <c r="C24" s="55">
        <v>53.193000000000005</v>
      </c>
      <c r="D24" s="55">
        <v>60.081000000000003</v>
      </c>
      <c r="E24" s="55">
        <v>71.733999999999966</v>
      </c>
      <c r="F24" s="55">
        <v>82.947999999999993</v>
      </c>
      <c r="G24" s="55">
        <v>66.88300000000001</v>
      </c>
      <c r="H24" s="55">
        <v>86.696000000000012</v>
      </c>
    </row>
    <row r="25" spans="1:8">
      <c r="A25" s="56" t="s">
        <v>86</v>
      </c>
      <c r="B25" s="57">
        <v>-6.8760000000000003</v>
      </c>
      <c r="C25" s="57">
        <v>-3.96</v>
      </c>
      <c r="D25" s="57">
        <v>-6</v>
      </c>
      <c r="E25" s="57">
        <v>-8.4639999999999986</v>
      </c>
      <c r="F25" s="57">
        <v>-9.85</v>
      </c>
      <c r="G25" s="57">
        <v>-10.15</v>
      </c>
      <c r="H25" s="57">
        <v>-13.3</v>
      </c>
    </row>
    <row r="26" spans="1:8">
      <c r="A26" s="56" t="s">
        <v>73</v>
      </c>
      <c r="B26" s="57">
        <v>-2.4509999999999996</v>
      </c>
      <c r="C26" s="57">
        <v>-1.349</v>
      </c>
      <c r="D26" s="57">
        <v>-2.4249999999999998</v>
      </c>
      <c r="E26" s="57">
        <v>-2.9670000000000005</v>
      </c>
      <c r="F26" s="57">
        <v>-3.8339999999999996</v>
      </c>
      <c r="G26" s="57">
        <v>-5.6660000000000004</v>
      </c>
      <c r="H26" s="57">
        <v>-5.3570000000000002</v>
      </c>
    </row>
    <row r="27" spans="1:8">
      <c r="A27" s="56" t="s">
        <v>87</v>
      </c>
      <c r="B27" s="57">
        <v>-19.888999999999999</v>
      </c>
      <c r="C27" s="57">
        <v>-14.599</v>
      </c>
      <c r="D27" s="57">
        <v>-20.806000000000001</v>
      </c>
      <c r="E27" s="57">
        <v>-24.248000000000001</v>
      </c>
      <c r="F27" s="57">
        <v>-29.6</v>
      </c>
      <c r="G27" s="57">
        <v>-35.1</v>
      </c>
      <c r="H27" s="57">
        <v>-30.4</v>
      </c>
    </row>
    <row r="28" spans="1:8">
      <c r="A28" s="56" t="s">
        <v>76</v>
      </c>
      <c r="B28" s="57">
        <v>-1.274</v>
      </c>
      <c r="C28" s="57">
        <v>-1.726</v>
      </c>
      <c r="D28" s="57">
        <v>-1.9</v>
      </c>
      <c r="E28" s="57">
        <v>-2.3480000000000008</v>
      </c>
      <c r="F28" s="57">
        <v>-5.910999999999996</v>
      </c>
      <c r="G28" s="57">
        <v>-5.8690000000000033</v>
      </c>
      <c r="H28" s="57">
        <v>-6.3840000000000003</v>
      </c>
    </row>
    <row r="29" spans="1:8">
      <c r="A29" s="56" t="s">
        <v>74</v>
      </c>
      <c r="B29" s="57">
        <v>-11.8</v>
      </c>
      <c r="C29" s="57">
        <v>-0.1</v>
      </c>
      <c r="D29" s="57">
        <v>-13.553999999999998</v>
      </c>
      <c r="E29" s="57">
        <v>0</v>
      </c>
      <c r="F29" s="57">
        <v>-7.9</v>
      </c>
      <c r="G29" s="57">
        <v>-2.5</v>
      </c>
      <c r="H29" s="57">
        <v>-3.448</v>
      </c>
    </row>
    <row r="30" spans="1:8">
      <c r="A30" s="56" t="s">
        <v>134</v>
      </c>
      <c r="B30" s="57">
        <v>0.5</v>
      </c>
      <c r="C30" s="57">
        <v>-0.52500000000000002</v>
      </c>
      <c r="D30" s="57">
        <v>-0.16600000000000001</v>
      </c>
      <c r="E30" s="57">
        <v>-1.952</v>
      </c>
      <c r="F30" s="57">
        <v>-0.96399999999999975</v>
      </c>
      <c r="G30" s="57">
        <v>-1.5780000000000001</v>
      </c>
      <c r="H30" s="57">
        <v>-0.9</v>
      </c>
    </row>
    <row r="31" spans="1:8">
      <c r="A31" s="56" t="s">
        <v>75</v>
      </c>
      <c r="B31" s="57">
        <v>-7.7</v>
      </c>
      <c r="C31" s="57">
        <v>-0.6</v>
      </c>
      <c r="D31" s="57">
        <v>4.3</v>
      </c>
      <c r="E31" s="57">
        <v>-1.6</v>
      </c>
      <c r="F31" s="57">
        <v>1.62</v>
      </c>
      <c r="G31" s="57">
        <v>0.43299999999999994</v>
      </c>
      <c r="H31" s="57">
        <v>-0.32700000000000001</v>
      </c>
    </row>
    <row r="32" spans="1:8" hidden="1">
      <c r="A32" s="56" t="s">
        <v>76</v>
      </c>
      <c r="B32" s="57"/>
      <c r="C32" s="57"/>
      <c r="D32" s="57"/>
      <c r="E32" s="57"/>
      <c r="F32" s="57"/>
      <c r="G32" s="57"/>
      <c r="H32" s="57"/>
    </row>
    <row r="33" spans="1:9">
      <c r="A33" s="52" t="s">
        <v>77</v>
      </c>
      <c r="B33" s="53">
        <v>2.4409999999999981</v>
      </c>
      <c r="C33" s="53">
        <v>30.33400000000001</v>
      </c>
      <c r="D33" s="53">
        <v>19.530000000000008</v>
      </c>
      <c r="E33" s="53">
        <v>30.154999999999966</v>
      </c>
      <c r="F33" s="53">
        <v>26.509000000000004</v>
      </c>
      <c r="G33" s="53">
        <v>6.4530000000000021</v>
      </c>
      <c r="H33" s="53">
        <v>26.580000000000016</v>
      </c>
    </row>
    <row r="34" spans="1:9">
      <c r="A34" s="52" t="s">
        <v>78</v>
      </c>
      <c r="B34" s="53">
        <v>25.778000000000002</v>
      </c>
      <c r="C34" s="53">
        <v>58.410000000000004</v>
      </c>
      <c r="D34" s="53">
        <v>53.678000000000004</v>
      </c>
      <c r="E34" s="53">
        <v>66.793999999999954</v>
      </c>
      <c r="F34" s="53">
        <v>70.603999999999985</v>
      </c>
      <c r="G34" s="53">
        <v>57.953000000000003</v>
      </c>
      <c r="H34" s="53">
        <v>72.643000000000001</v>
      </c>
    </row>
    <row r="35" spans="1:9">
      <c r="A35" s="52" t="s">
        <v>88</v>
      </c>
      <c r="B35" s="58">
        <v>0.26304081632653065</v>
      </c>
      <c r="C35" s="58">
        <v>0.57095099850444275</v>
      </c>
      <c r="D35" s="58">
        <v>0.43962325962325965</v>
      </c>
      <c r="E35" s="58">
        <v>0.44716845974118108</v>
      </c>
      <c r="F35" s="58">
        <v>0.4301738266851074</v>
      </c>
      <c r="G35" s="58">
        <v>0.34049141030763086</v>
      </c>
      <c r="H35" s="58">
        <v>0.38230743321474431</v>
      </c>
    </row>
    <row r="36" spans="1:9">
      <c r="A36" s="52" t="s">
        <v>79</v>
      </c>
      <c r="B36" s="53">
        <v>-17.788</v>
      </c>
      <c r="C36" s="53">
        <v>-16.344000000000001</v>
      </c>
      <c r="D36" s="53">
        <v>-5.7100000000000009</v>
      </c>
      <c r="E36" s="53">
        <v>-2.2700000000000067</v>
      </c>
      <c r="F36" s="53">
        <v>-30.141999999999996</v>
      </c>
      <c r="G36" s="53">
        <v>9.6450000000000031</v>
      </c>
      <c r="H36" s="53">
        <v>-30.628</v>
      </c>
    </row>
    <row r="37" spans="1:9">
      <c r="A37" s="59" t="s">
        <v>80</v>
      </c>
      <c r="B37" s="57">
        <v>-19.818000000000001</v>
      </c>
      <c r="C37" s="57">
        <v>-24.276</v>
      </c>
      <c r="D37" s="57">
        <v>-36.51</v>
      </c>
      <c r="E37" s="57">
        <v>-27.924000000000003</v>
      </c>
      <c r="F37" s="57">
        <v>-40.382999999999996</v>
      </c>
      <c r="G37" s="57">
        <v>-32.488</v>
      </c>
      <c r="H37" s="57">
        <v>-56.914000000000001</v>
      </c>
    </row>
    <row r="38" spans="1:9">
      <c r="A38" s="59" t="s">
        <v>136</v>
      </c>
      <c r="B38" s="57">
        <v>-6.6</v>
      </c>
      <c r="C38" s="57">
        <v>-3.5</v>
      </c>
      <c r="D38" s="57">
        <v>-10</v>
      </c>
      <c r="E38" s="57">
        <v>-19</v>
      </c>
      <c r="F38" s="57">
        <v>-26.7</v>
      </c>
      <c r="G38" s="57">
        <v>-12.9</v>
      </c>
      <c r="H38" s="57">
        <v>-13.3</v>
      </c>
      <c r="I38" s="89"/>
    </row>
    <row r="39" spans="1:9">
      <c r="A39" s="59" t="s">
        <v>137</v>
      </c>
      <c r="B39" s="57">
        <v>-10.599999999999998</v>
      </c>
      <c r="C39" s="57">
        <v>-15.8</v>
      </c>
      <c r="D39" s="57">
        <v>-19.7</v>
      </c>
      <c r="E39" s="57">
        <v>-8.1</v>
      </c>
      <c r="F39" s="57">
        <v>-8.5000000000000071</v>
      </c>
      <c r="G39" s="57">
        <v>-3.9</v>
      </c>
      <c r="H39" s="57">
        <v>-39.799999999999997</v>
      </c>
    </row>
    <row r="40" spans="1:9">
      <c r="A40" s="59" t="s">
        <v>138</v>
      </c>
      <c r="B40" s="57">
        <v>0</v>
      </c>
      <c r="C40" s="57">
        <v>0</v>
      </c>
      <c r="D40" s="57">
        <v>0</v>
      </c>
      <c r="E40" s="57">
        <v>-5.6</v>
      </c>
      <c r="F40" s="57">
        <v>-0.49999999999999895</v>
      </c>
      <c r="G40" s="57">
        <v>-11.3</v>
      </c>
      <c r="H40" s="57">
        <v>0.2</v>
      </c>
    </row>
    <row r="41" spans="1:9">
      <c r="A41" s="59" t="s">
        <v>139</v>
      </c>
      <c r="B41" s="57">
        <v>-2.6</v>
      </c>
      <c r="C41" s="57">
        <v>-5</v>
      </c>
      <c r="D41" s="57">
        <v>-6.8099999999999987</v>
      </c>
      <c r="E41" s="57">
        <v>0.2</v>
      </c>
      <c r="F41" s="57">
        <v>-4.7</v>
      </c>
      <c r="G41" s="57">
        <v>-4.4000000000000004</v>
      </c>
      <c r="H41" s="57">
        <v>-4</v>
      </c>
    </row>
    <row r="42" spans="1:9" ht="14" customHeight="1">
      <c r="A42" s="59" t="s">
        <v>81</v>
      </c>
      <c r="B42" s="57">
        <v>2.0299999999999998</v>
      </c>
      <c r="C42" s="57">
        <v>7.9320000000000004</v>
      </c>
      <c r="D42" s="57">
        <v>30.799999999999997</v>
      </c>
      <c r="E42" s="57">
        <v>25.653999999999996</v>
      </c>
      <c r="F42" s="57">
        <v>10.241</v>
      </c>
      <c r="G42" s="57">
        <v>42.133000000000003</v>
      </c>
      <c r="H42" s="57">
        <v>26.286000000000001</v>
      </c>
    </row>
    <row r="43" spans="1:9" ht="14" customHeight="1">
      <c r="A43" s="59" t="s">
        <v>140</v>
      </c>
      <c r="B43" s="57">
        <v>0.5</v>
      </c>
      <c r="C43" s="57">
        <v>0.3</v>
      </c>
      <c r="D43" s="57">
        <v>0.2</v>
      </c>
      <c r="E43" s="57">
        <v>0.6</v>
      </c>
      <c r="F43" s="57">
        <v>0.40000000000000036</v>
      </c>
      <c r="G43" s="57">
        <v>2.2999999999999998</v>
      </c>
      <c r="H43" s="57">
        <v>11.4</v>
      </c>
    </row>
    <row r="44" spans="1:9" ht="14" customHeight="1">
      <c r="A44" s="59" t="s">
        <v>141</v>
      </c>
      <c r="B44" s="57">
        <v>0.20000000000000018</v>
      </c>
      <c r="C44" s="57">
        <v>7.7</v>
      </c>
      <c r="D44" s="57">
        <v>8</v>
      </c>
      <c r="E44" s="57">
        <v>19.7</v>
      </c>
      <c r="F44" s="57">
        <v>3.5999999999999996</v>
      </c>
      <c r="G44" s="57">
        <v>35.1</v>
      </c>
      <c r="H44" s="57">
        <v>4.4000000000000004</v>
      </c>
    </row>
    <row r="45" spans="1:9" ht="14" customHeight="1">
      <c r="A45" s="59" t="s">
        <v>138</v>
      </c>
      <c r="B45" s="57">
        <v>0</v>
      </c>
      <c r="C45" s="57">
        <v>0</v>
      </c>
      <c r="D45" s="57">
        <v>17.399999999999999</v>
      </c>
      <c r="E45" s="57">
        <v>0</v>
      </c>
      <c r="F45" s="57">
        <v>1</v>
      </c>
      <c r="G45" s="57">
        <v>2.2000000000000002</v>
      </c>
      <c r="H45" s="57">
        <v>6.2</v>
      </c>
    </row>
    <row r="46" spans="1:9" ht="14" customHeight="1">
      <c r="A46" s="59" t="s">
        <v>139</v>
      </c>
      <c r="B46" s="57">
        <v>1.3</v>
      </c>
      <c r="C46" s="57">
        <v>0</v>
      </c>
      <c r="D46" s="57">
        <v>5.2</v>
      </c>
      <c r="E46" s="57">
        <v>6.5</v>
      </c>
      <c r="F46" s="57">
        <v>5.3</v>
      </c>
      <c r="G46" s="57">
        <v>2.5</v>
      </c>
      <c r="H46" s="57">
        <v>4.3</v>
      </c>
    </row>
    <row r="47" spans="1:9">
      <c r="A47" s="54" t="s">
        <v>142</v>
      </c>
      <c r="B47" s="55">
        <v>-3.3959999999999999</v>
      </c>
      <c r="C47" s="55">
        <v>-2.0329999999999999</v>
      </c>
      <c r="D47" s="55">
        <v>2.2429999999999999</v>
      </c>
      <c r="E47" s="55">
        <v>-11.435000000000002</v>
      </c>
      <c r="F47" s="55">
        <v>-3.5920000000000001</v>
      </c>
      <c r="G47" s="55">
        <v>-1.56</v>
      </c>
      <c r="H47" s="55">
        <v>-2.5760000000000001</v>
      </c>
    </row>
    <row r="48" spans="1:9">
      <c r="A48" s="52" t="s">
        <v>82</v>
      </c>
      <c r="B48" s="60">
        <v>-18.743000000000002</v>
      </c>
      <c r="C48" s="60">
        <v>11.95700000000001</v>
      </c>
      <c r="D48" s="60">
        <v>16.063000000000006</v>
      </c>
      <c r="E48" s="60">
        <v>16.449999999999957</v>
      </c>
      <c r="F48" s="60">
        <v>-7.2249999999999925</v>
      </c>
      <c r="G48" s="60">
        <v>14.538000000000006</v>
      </c>
      <c r="H48" s="60">
        <v>-6.6239999999999846</v>
      </c>
    </row>
    <row r="49" spans="1:8">
      <c r="A49" s="52" t="s">
        <v>83</v>
      </c>
      <c r="B49" s="58">
        <v>-0.19125510204081636</v>
      </c>
      <c r="C49" s="58">
        <v>0.11687829291418639</v>
      </c>
      <c r="D49" s="58">
        <v>0.13155610155610162</v>
      </c>
      <c r="E49" s="58">
        <v>0.11012847205950257</v>
      </c>
      <c r="F49" s="58">
        <v>-4.4020252362470938E-2</v>
      </c>
      <c r="G49" s="58">
        <v>8.5415148880167352E-2</v>
      </c>
      <c r="H49" s="58">
        <v>-3.4860956150137803E-2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1D58-4EA7-49E1-84B0-A10DCB43DAE8}">
  <dimension ref="A3:G17"/>
  <sheetViews>
    <sheetView showGridLines="0" topLeftCell="A4" workbookViewId="0">
      <selection activeCell="G17" sqref="D5:G17"/>
    </sheetView>
  </sheetViews>
  <sheetFormatPr defaultRowHeight="14.5"/>
  <cols>
    <col min="1" max="1" width="31.1796875" customWidth="1"/>
    <col min="2" max="3" width="0" hidden="1" customWidth="1"/>
  </cols>
  <sheetData>
    <row r="3" spans="1:7" ht="29.5" customHeight="1"/>
    <row r="4" spans="1:7">
      <c r="A4" s="38" t="s">
        <v>89</v>
      </c>
      <c r="B4" s="45" t="s">
        <v>3</v>
      </c>
      <c r="C4" s="46" t="s">
        <v>4</v>
      </c>
      <c r="D4" s="43" t="s">
        <v>28</v>
      </c>
      <c r="E4" s="43" t="s">
        <v>29</v>
      </c>
      <c r="F4" s="43" t="s">
        <v>30</v>
      </c>
      <c r="G4" s="43" t="s">
        <v>11</v>
      </c>
    </row>
    <row r="5" spans="1:7">
      <c r="A5" s="52" t="s">
        <v>90</v>
      </c>
      <c r="B5" s="14">
        <f>B6+B7+B8+B9+B10+B11+B12+B13</f>
        <v>0</v>
      </c>
      <c r="C5" s="14">
        <f>C6+C7+C8+C9+C10+C11+C12+C13</f>
        <v>0</v>
      </c>
      <c r="D5" s="53">
        <v>673.53399999999988</v>
      </c>
      <c r="E5" s="53">
        <v>707.8</v>
      </c>
      <c r="F5" s="53">
        <v>1121.1489999999999</v>
      </c>
      <c r="G5" s="53">
        <v>1101.819</v>
      </c>
    </row>
    <row r="6" spans="1:7">
      <c r="A6" s="59" t="s">
        <v>91</v>
      </c>
      <c r="B6" s="61"/>
      <c r="C6" s="61"/>
      <c r="D6" s="57">
        <v>251.9</v>
      </c>
      <c r="E6" s="57">
        <v>286</v>
      </c>
      <c r="F6" s="57">
        <v>214.67400000000001</v>
      </c>
      <c r="G6" s="57">
        <v>228.99199999999999</v>
      </c>
    </row>
    <row r="7" spans="1:7">
      <c r="A7" s="59" t="s">
        <v>92</v>
      </c>
      <c r="B7" s="61"/>
      <c r="C7" s="61"/>
      <c r="D7" s="57">
        <v>0</v>
      </c>
      <c r="E7" s="57">
        <v>0</v>
      </c>
      <c r="F7" s="57">
        <v>11.566000000000001</v>
      </c>
      <c r="G7" s="57">
        <v>1.2749999999999999</v>
      </c>
    </row>
    <row r="8" spans="1:7">
      <c r="A8" s="59" t="s">
        <v>93</v>
      </c>
      <c r="B8" s="61"/>
      <c r="C8" s="61"/>
      <c r="D8" s="57">
        <v>5.6</v>
      </c>
      <c r="E8" s="57">
        <v>16.399999999999999</v>
      </c>
      <c r="F8" s="57">
        <v>14.593</v>
      </c>
      <c r="G8" s="57">
        <v>12.965999999999999</v>
      </c>
    </row>
    <row r="9" spans="1:7">
      <c r="A9" s="59" t="s">
        <v>94</v>
      </c>
      <c r="B9" s="61"/>
      <c r="C9" s="61"/>
      <c r="D9" s="57">
        <v>0.151</v>
      </c>
      <c r="E9" s="57">
        <v>1</v>
      </c>
      <c r="F9" s="57">
        <v>0.46</v>
      </c>
      <c r="G9" s="57">
        <v>0</v>
      </c>
    </row>
    <row r="10" spans="1:7">
      <c r="A10" s="59" t="s">
        <v>95</v>
      </c>
      <c r="B10" s="61"/>
      <c r="C10" s="61"/>
      <c r="D10" s="57">
        <v>399.9</v>
      </c>
      <c r="E10" s="57">
        <v>391.1</v>
      </c>
      <c r="F10" s="57">
        <v>387.35199999999998</v>
      </c>
      <c r="G10" s="57">
        <v>347.15600000000001</v>
      </c>
    </row>
    <row r="11" spans="1:7">
      <c r="A11" s="59" t="s">
        <v>96</v>
      </c>
      <c r="B11" s="61"/>
      <c r="C11" s="61"/>
      <c r="D11" s="57">
        <v>0</v>
      </c>
      <c r="E11" s="57">
        <v>0</v>
      </c>
      <c r="F11" s="57">
        <v>468.18299999999999</v>
      </c>
      <c r="G11" s="57">
        <v>489.80099999999999</v>
      </c>
    </row>
    <row r="12" spans="1:7">
      <c r="A12" s="59" t="s">
        <v>97</v>
      </c>
      <c r="B12" s="61"/>
      <c r="C12" s="61"/>
      <c r="D12" s="57">
        <v>27.9</v>
      </c>
      <c r="E12" s="57">
        <v>27.4</v>
      </c>
      <c r="F12" s="57">
        <v>27.927</v>
      </c>
      <c r="G12" s="57">
        <v>28.492999999999999</v>
      </c>
    </row>
    <row r="13" spans="1:7">
      <c r="A13" s="59" t="s">
        <v>98</v>
      </c>
      <c r="B13" s="61"/>
      <c r="C13" s="61"/>
      <c r="D13" s="57">
        <v>0</v>
      </c>
      <c r="E13" s="57">
        <v>0</v>
      </c>
      <c r="F13" s="57">
        <v>1.948</v>
      </c>
      <c r="G13" s="57">
        <v>1.0669999999999999</v>
      </c>
    </row>
    <row r="14" spans="1:7">
      <c r="A14" s="59" t="s">
        <v>99</v>
      </c>
      <c r="B14" s="61"/>
      <c r="C14" s="61"/>
      <c r="D14" s="57">
        <v>-3.7</v>
      </c>
      <c r="E14" s="57">
        <v>-4.5</v>
      </c>
      <c r="F14" s="57">
        <v>-2.306</v>
      </c>
      <c r="G14" s="57">
        <v>-3.1179999999999999</v>
      </c>
    </row>
    <row r="15" spans="1:7" ht="22" customHeight="1">
      <c r="A15" s="67" t="s">
        <v>100</v>
      </c>
      <c r="B15" s="62"/>
      <c r="C15" s="62"/>
      <c r="D15" s="63">
        <v>-8.2170000000000005</v>
      </c>
      <c r="E15" s="63">
        <v>-9.6</v>
      </c>
      <c r="F15" s="63">
        <v>-3.2480000000000002</v>
      </c>
      <c r="G15" s="63">
        <v>-4.8129999999999997</v>
      </c>
    </row>
    <row r="16" spans="1:7">
      <c r="A16" s="64" t="s">
        <v>101</v>
      </c>
      <c r="B16" s="65"/>
      <c r="C16" s="65"/>
      <c r="D16" s="66">
        <v>-180.8</v>
      </c>
      <c r="E16" s="66">
        <v>-102.9</v>
      </c>
      <c r="F16" s="66">
        <v>-347.55899999999997</v>
      </c>
      <c r="G16" s="66">
        <v>-1283.69</v>
      </c>
    </row>
    <row r="17" spans="1:7">
      <c r="A17" s="52" t="s">
        <v>102</v>
      </c>
      <c r="B17" s="14">
        <f t="shared" ref="B17:G17" si="0">B5+B16</f>
        <v>0</v>
      </c>
      <c r="C17" s="14">
        <f t="shared" si="0"/>
        <v>0</v>
      </c>
      <c r="D17" s="53">
        <v>492.73399999999987</v>
      </c>
      <c r="E17" s="53">
        <v>604.9</v>
      </c>
      <c r="F17" s="53">
        <v>773.58999999999992</v>
      </c>
      <c r="G17" s="53">
        <v>-181.87100000000009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DFC0-0A47-4F6F-A8F7-0309CFAF74E2}">
  <dimension ref="A3:H32"/>
  <sheetViews>
    <sheetView showGridLines="0" tabSelected="1" workbookViewId="0">
      <selection activeCell="G3" sqref="G3"/>
    </sheetView>
  </sheetViews>
  <sheetFormatPr defaultRowHeight="14.5"/>
  <cols>
    <col min="1" max="1" width="40.54296875" customWidth="1"/>
    <col min="2" max="2" width="9.453125" customWidth="1"/>
    <col min="3" max="4" width="8.81640625" customWidth="1"/>
    <col min="8" max="8" width="9.453125" bestFit="1" customWidth="1"/>
  </cols>
  <sheetData>
    <row r="3" spans="1:8" ht="24.65" customHeight="1"/>
    <row r="4" spans="1:8">
      <c r="A4" s="38" t="s">
        <v>103</v>
      </c>
      <c r="B4" s="40" t="s">
        <v>3</v>
      </c>
      <c r="C4" s="40" t="s">
        <v>129</v>
      </c>
      <c r="D4" s="40" t="s">
        <v>130</v>
      </c>
      <c r="E4" s="40" t="s">
        <v>104</v>
      </c>
      <c r="F4" s="40" t="s">
        <v>7</v>
      </c>
      <c r="G4" s="46" t="s">
        <v>105</v>
      </c>
      <c r="H4" s="46" t="s">
        <v>123</v>
      </c>
    </row>
    <row r="5" spans="1:8">
      <c r="A5" s="47" t="s">
        <v>82</v>
      </c>
      <c r="B5" s="48">
        <v>-18.743000000000002</v>
      </c>
      <c r="C5" s="48">
        <v>-6.7859999999999925</v>
      </c>
      <c r="D5" s="48">
        <v>9.2770000000000135</v>
      </c>
      <c r="E5" s="48">
        <v>29.123000000000001</v>
      </c>
      <c r="F5" s="48">
        <v>-7.2249999999999925</v>
      </c>
      <c r="G5" s="48">
        <v>7.313000000000013</v>
      </c>
      <c r="H5" s="48">
        <v>0.68899999999999995</v>
      </c>
    </row>
    <row r="6" spans="1:8">
      <c r="A6" s="49" t="s">
        <v>106</v>
      </c>
      <c r="B6" s="50">
        <v>17.437000000000005</v>
      </c>
      <c r="C6" s="50">
        <v>37.063000000000002</v>
      </c>
      <c r="D6" s="50">
        <v>62.308999999999997</v>
      </c>
      <c r="E6" s="50">
        <v>87.6</v>
      </c>
      <c r="F6" s="50">
        <v>31.824000000000002</v>
      </c>
      <c r="G6" s="50">
        <v>63.622</v>
      </c>
      <c r="H6" s="50">
        <v>111.4</v>
      </c>
    </row>
    <row r="7" spans="1:8">
      <c r="A7" s="49" t="s">
        <v>131</v>
      </c>
      <c r="B7" s="50">
        <v>11.8</v>
      </c>
      <c r="C7" s="50">
        <v>11.9</v>
      </c>
      <c r="D7" s="50">
        <v>25.454000000000001</v>
      </c>
      <c r="E7" s="50">
        <v>25.454000000000001</v>
      </c>
      <c r="F7" s="50">
        <v>7.8</v>
      </c>
      <c r="G7" s="50">
        <v>10.377000000000001</v>
      </c>
      <c r="H7" s="50">
        <v>13.867000000000001</v>
      </c>
    </row>
    <row r="8" spans="1:8">
      <c r="A8" s="49" t="s">
        <v>107</v>
      </c>
      <c r="B8" s="50">
        <v>10.4</v>
      </c>
      <c r="C8" s="50">
        <v>18.43</v>
      </c>
      <c r="D8" s="50">
        <v>-0.16200000000000001</v>
      </c>
      <c r="E8" s="50">
        <v>4.4000000000000004</v>
      </c>
      <c r="F8" s="50">
        <v>5</v>
      </c>
      <c r="G8" s="50">
        <v>-26.266999999999999</v>
      </c>
      <c r="H8" s="50">
        <v>35.881999999999998</v>
      </c>
    </row>
    <row r="9" spans="1:8">
      <c r="A9" s="49" t="s">
        <v>108</v>
      </c>
      <c r="B9" s="50">
        <v>6.6</v>
      </c>
      <c r="C9" s="50">
        <v>10.092000000000001</v>
      </c>
      <c r="D9" s="50">
        <v>29.091000000000001</v>
      </c>
      <c r="E9" s="50">
        <v>49.561999999999998</v>
      </c>
      <c r="F9" s="50">
        <v>25.9</v>
      </c>
      <c r="G9" s="50">
        <v>39.628</v>
      </c>
      <c r="H9" s="50">
        <v>58.484000000000002</v>
      </c>
    </row>
    <row r="10" spans="1:8">
      <c r="A10" s="49" t="s">
        <v>64</v>
      </c>
      <c r="B10" s="50">
        <v>-0.8</v>
      </c>
      <c r="C10" s="50">
        <v>-2.0099999999999998</v>
      </c>
      <c r="D10" s="82">
        <v>-3.6</v>
      </c>
      <c r="E10" s="50">
        <v>-7.6</v>
      </c>
      <c r="F10" s="50">
        <v>-1.4</v>
      </c>
      <c r="G10" s="50">
        <v>3.6</v>
      </c>
      <c r="H10" s="50">
        <v>-10.201999999999998</v>
      </c>
    </row>
    <row r="11" spans="1:8">
      <c r="A11" s="49" t="s">
        <v>109</v>
      </c>
      <c r="B11" s="50"/>
      <c r="C11" s="50"/>
      <c r="D11" s="50"/>
      <c r="E11" s="50"/>
      <c r="F11" s="50"/>
      <c r="G11" s="50"/>
      <c r="H11" s="50"/>
    </row>
    <row r="12" spans="1:8">
      <c r="A12" s="68" t="s">
        <v>110</v>
      </c>
      <c r="B12" s="50">
        <v>-9.1999999999999993</v>
      </c>
      <c r="C12" s="50">
        <v>-15.06</v>
      </c>
      <c r="D12" s="50">
        <v>-13.337</v>
      </c>
      <c r="E12" s="50">
        <v>-35.700000000000003</v>
      </c>
      <c r="F12" s="50">
        <v>-19.8</v>
      </c>
      <c r="G12" s="50">
        <v>-27.173999999999999</v>
      </c>
      <c r="H12" s="50">
        <v>-40.4</v>
      </c>
    </row>
    <row r="13" spans="1:8">
      <c r="A13" s="68" t="s">
        <v>111</v>
      </c>
      <c r="B13" s="50">
        <v>-4.2</v>
      </c>
      <c r="C13" s="50">
        <v>-7.2060000000000004</v>
      </c>
      <c r="D13" s="50">
        <v>-13.241</v>
      </c>
      <c r="E13" s="50">
        <v>-20.143999999999998</v>
      </c>
      <c r="F13" s="50">
        <v>-4.5999999999999996</v>
      </c>
      <c r="G13" s="50">
        <v>-18.103999999999999</v>
      </c>
      <c r="H13" s="50">
        <v>-35.462000000000003</v>
      </c>
    </row>
    <row r="14" spans="1:8">
      <c r="A14" s="68" t="s">
        <v>64</v>
      </c>
      <c r="B14" s="50">
        <v>1.3</v>
      </c>
      <c r="C14" s="50">
        <v>-11.004</v>
      </c>
      <c r="D14" s="50">
        <v>-27.24</v>
      </c>
      <c r="E14" s="50">
        <v>-6.8479999999999999</v>
      </c>
      <c r="F14" s="50">
        <v>3.2</v>
      </c>
      <c r="G14" s="50">
        <v>8.8539999999999992</v>
      </c>
      <c r="H14" s="50">
        <v>-0.64800000000000002</v>
      </c>
    </row>
    <row r="15" spans="1:8">
      <c r="A15" s="49" t="s">
        <v>112</v>
      </c>
      <c r="B15" s="50"/>
      <c r="C15" s="50"/>
      <c r="D15" s="50"/>
      <c r="E15" s="50"/>
      <c r="F15" s="50"/>
      <c r="G15" s="50"/>
      <c r="H15" s="50"/>
    </row>
    <row r="16" spans="1:8">
      <c r="A16" s="68" t="s">
        <v>113</v>
      </c>
      <c r="B16" s="50">
        <v>35.1</v>
      </c>
      <c r="C16" s="50">
        <v>12.154999999999999</v>
      </c>
      <c r="D16" s="50">
        <v>100.264</v>
      </c>
      <c r="E16" s="50">
        <v>111.431</v>
      </c>
      <c r="F16" s="50">
        <v>35.1</v>
      </c>
      <c r="G16" s="50">
        <v>69.317999999999998</v>
      </c>
      <c r="H16" s="50">
        <v>51.554000000000002</v>
      </c>
    </row>
    <row r="17" spans="1:8">
      <c r="A17" s="68" t="s">
        <v>132</v>
      </c>
      <c r="B17" s="50">
        <v>9.3580000000000005</v>
      </c>
      <c r="C17" s="50">
        <v>3.9740000000000002</v>
      </c>
      <c r="D17" s="50">
        <v>18.399999999999999</v>
      </c>
      <c r="E17" s="50">
        <v>21</v>
      </c>
      <c r="F17" s="50">
        <v>16</v>
      </c>
      <c r="G17" s="50"/>
      <c r="H17" s="50">
        <v>11.679</v>
      </c>
    </row>
    <row r="18" spans="1:8">
      <c r="A18" s="69" t="s">
        <v>64</v>
      </c>
      <c r="B18" s="70">
        <v>13</v>
      </c>
      <c r="C18" s="70">
        <v>13.282999999999999</v>
      </c>
      <c r="D18" s="50">
        <v>10.26</v>
      </c>
      <c r="E18" s="70">
        <v>8.3000000000000007</v>
      </c>
      <c r="F18" s="70">
        <v>0</v>
      </c>
      <c r="G18" s="70">
        <v>36.929000000000002</v>
      </c>
      <c r="H18" s="70">
        <v>22.707000000000001</v>
      </c>
    </row>
    <row r="19" spans="1:8">
      <c r="A19" s="71" t="s">
        <v>114</v>
      </c>
      <c r="B19" s="70">
        <v>72.052000000000007</v>
      </c>
      <c r="C19" s="70">
        <v>64.831000000000003</v>
      </c>
      <c r="D19" s="81">
        <v>197.47500000000002</v>
      </c>
      <c r="E19" s="70">
        <v>266.57800000000003</v>
      </c>
      <c r="F19" s="70">
        <v>91.799000000000007</v>
      </c>
      <c r="G19" s="70">
        <v>168.09600000000003</v>
      </c>
      <c r="H19" s="70">
        <v>219.54999999999998</v>
      </c>
    </row>
    <row r="20" spans="1:8">
      <c r="A20" s="71" t="s">
        <v>115</v>
      </c>
      <c r="B20" s="70">
        <v>-5</v>
      </c>
      <c r="C20" s="70">
        <v>-15.545999999999999</v>
      </c>
      <c r="D20" s="70">
        <v>-18.811</v>
      </c>
      <c r="E20" s="70">
        <v>-26.2</v>
      </c>
      <c r="F20" s="70">
        <v>-13.528</v>
      </c>
      <c r="G20" s="70">
        <v>-44.777000000000001</v>
      </c>
      <c r="H20" s="70">
        <v>-73.754999999999995</v>
      </c>
    </row>
    <row r="21" spans="1:8">
      <c r="A21" s="71" t="s">
        <v>116</v>
      </c>
      <c r="B21" s="70">
        <v>-4.5999999999999996</v>
      </c>
      <c r="C21" s="70">
        <v>-4.343</v>
      </c>
      <c r="D21" s="70">
        <v>-15.214</v>
      </c>
      <c r="E21" s="70">
        <v>-19.3</v>
      </c>
      <c r="F21" s="70">
        <v>-6.3710000000000004</v>
      </c>
      <c r="G21" s="70">
        <v>-4.9359999999999999</v>
      </c>
      <c r="H21" s="70">
        <v>-6.0869999999999997</v>
      </c>
    </row>
    <row r="22" spans="1:8">
      <c r="A22" s="72" t="s">
        <v>124</v>
      </c>
      <c r="B22" s="73">
        <v>62.452000000000005</v>
      </c>
      <c r="C22" s="73">
        <v>44.942000000000007</v>
      </c>
      <c r="D22" s="73">
        <v>163.45000000000002</v>
      </c>
      <c r="E22" s="73">
        <v>221.07800000000003</v>
      </c>
      <c r="F22" s="73">
        <v>71.900000000000006</v>
      </c>
      <c r="G22" s="73">
        <v>118.38300000000004</v>
      </c>
      <c r="H22" s="73">
        <v>139.708</v>
      </c>
    </row>
    <row r="23" spans="1:8">
      <c r="A23" s="68" t="s">
        <v>127</v>
      </c>
      <c r="B23" s="50">
        <v>-78.099999999999994</v>
      </c>
      <c r="C23" s="50">
        <v>-147.6</v>
      </c>
      <c r="D23" s="50">
        <v>-264.334</v>
      </c>
      <c r="E23" s="50">
        <v>-403.36799999999999</v>
      </c>
      <c r="F23" s="50">
        <v>-143.30000000000001</v>
      </c>
      <c r="G23" s="50">
        <v>-357.08699999999999</v>
      </c>
      <c r="H23" s="50">
        <v>-608.9</v>
      </c>
    </row>
    <row r="24" spans="1:8">
      <c r="A24" s="74" t="s">
        <v>128</v>
      </c>
      <c r="B24" s="57"/>
      <c r="C24" s="57">
        <v>-4.9000000000000004</v>
      </c>
      <c r="D24" s="57">
        <v>-6.3179999999999996</v>
      </c>
      <c r="E24" s="57">
        <v>-4.99</v>
      </c>
      <c r="F24" s="57">
        <v>-8.4</v>
      </c>
      <c r="G24" s="57">
        <v>-10.17</v>
      </c>
      <c r="H24" s="57">
        <v>-19.498000000000001</v>
      </c>
    </row>
    <row r="25" spans="1:8">
      <c r="A25" s="74" t="s">
        <v>117</v>
      </c>
      <c r="B25" s="57">
        <v>-50.5</v>
      </c>
      <c r="C25" s="57">
        <v>-12.7</v>
      </c>
      <c r="D25" s="57">
        <v>-77.195999999999998</v>
      </c>
      <c r="E25" s="57">
        <v>-9.8000000000000007</v>
      </c>
      <c r="F25" s="57">
        <v>-35.200000000000003</v>
      </c>
      <c r="G25" s="57">
        <v>-69.2</v>
      </c>
      <c r="H25" s="57">
        <v>-41.455000000000005</v>
      </c>
    </row>
    <row r="26" spans="1:8">
      <c r="A26" s="52" t="s">
        <v>125</v>
      </c>
      <c r="B26" s="60">
        <v>-128.6</v>
      </c>
      <c r="C26" s="60">
        <v>-165.2</v>
      </c>
      <c r="D26" s="60">
        <v>-347.84799999999996</v>
      </c>
      <c r="E26" s="60">
        <v>-418.15800000000002</v>
      </c>
      <c r="F26" s="60">
        <v>-186.90000000000003</v>
      </c>
      <c r="G26" s="60">
        <v>-436.45699999999999</v>
      </c>
      <c r="H26" s="60">
        <v>-669.85300000000007</v>
      </c>
    </row>
    <row r="27" spans="1:8">
      <c r="A27" s="74" t="s">
        <v>119</v>
      </c>
      <c r="B27" s="50">
        <v>55.4</v>
      </c>
      <c r="C27" s="50">
        <v>206.53700000000001</v>
      </c>
      <c r="D27" s="50">
        <v>259</v>
      </c>
      <c r="E27" s="50">
        <v>474.4</v>
      </c>
      <c r="F27" s="50">
        <v>49.8</v>
      </c>
      <c r="G27" s="50">
        <v>554.08600000000001</v>
      </c>
      <c r="H27" s="51">
        <v>392.50700000000001</v>
      </c>
    </row>
    <row r="28" spans="1:8">
      <c r="A28" s="74" t="s">
        <v>118</v>
      </c>
      <c r="B28" s="57">
        <v>-22.6</v>
      </c>
      <c r="C28" s="57">
        <v>-44.951000000000001</v>
      </c>
      <c r="D28" s="83">
        <v>-54.1</v>
      </c>
      <c r="E28" s="57">
        <v>-135.30000000000001</v>
      </c>
      <c r="F28" s="57">
        <v>-46.8</v>
      </c>
      <c r="G28" s="57">
        <v>-147.227</v>
      </c>
      <c r="H28" s="57">
        <v>-28.497</v>
      </c>
    </row>
    <row r="29" spans="1:8">
      <c r="A29" s="74" t="s">
        <v>120</v>
      </c>
      <c r="B29" s="50"/>
      <c r="C29" s="50" t="s">
        <v>17</v>
      </c>
      <c r="D29" s="50" t="s">
        <v>17</v>
      </c>
      <c r="E29" s="50" t="s">
        <v>17</v>
      </c>
      <c r="F29" s="50"/>
      <c r="G29" s="50">
        <v>5.65</v>
      </c>
      <c r="H29" s="50">
        <v>1215.3969999999999</v>
      </c>
    </row>
    <row r="30" spans="1:8">
      <c r="A30" s="74" t="s">
        <v>121</v>
      </c>
      <c r="B30" s="50">
        <v>-0.9</v>
      </c>
      <c r="C30" s="50">
        <v>-6.9</v>
      </c>
      <c r="D30" s="50">
        <v>-8.1</v>
      </c>
      <c r="E30" s="50">
        <v>-9.6999999999999993</v>
      </c>
      <c r="F30" s="50">
        <v>-1.7</v>
      </c>
      <c r="G30" s="50">
        <v>-2.2050000000000001</v>
      </c>
      <c r="H30" s="50">
        <v>-2.2050000000000001</v>
      </c>
    </row>
    <row r="31" spans="1:8">
      <c r="A31" s="52" t="s">
        <v>126</v>
      </c>
      <c r="B31" s="60">
        <v>31.9</v>
      </c>
      <c r="C31" s="60">
        <v>154.68600000000001</v>
      </c>
      <c r="D31" s="60">
        <v>196.8</v>
      </c>
      <c r="E31" s="60">
        <v>329.4</v>
      </c>
      <c r="F31" s="60">
        <v>1.3</v>
      </c>
      <c r="G31" s="60">
        <v>410.30400000000003</v>
      </c>
      <c r="H31" s="60">
        <v>1577.202</v>
      </c>
    </row>
    <row r="32" spans="1:8">
      <c r="A32" s="75" t="s">
        <v>122</v>
      </c>
      <c r="B32" s="55">
        <v>-34.24799999999999</v>
      </c>
      <c r="C32" s="55">
        <v>34.428000000000026</v>
      </c>
      <c r="D32" s="55">
        <v>12.402000000000044</v>
      </c>
      <c r="E32" s="55">
        <v>132.32000000000005</v>
      </c>
      <c r="F32" s="55">
        <v>-113.70000000000003</v>
      </c>
      <c r="G32" s="55">
        <v>92.230000000000132</v>
      </c>
      <c r="H32" s="55">
        <v>1047.057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85E06E9D7A24CAEABBCBE5B81EFEA" ma:contentTypeVersion="11" ma:contentTypeDescription="Create a new document." ma:contentTypeScope="" ma:versionID="3b18650057049b48e8eabac27d031c39">
  <xsd:schema xmlns:xsd="http://www.w3.org/2001/XMLSchema" xmlns:xs="http://www.w3.org/2001/XMLSchema" xmlns:p="http://schemas.microsoft.com/office/2006/metadata/properties" xmlns:ns2="fb49917d-0ee3-49bc-a378-71f584693184" xmlns:ns3="e0005e3a-c012-4779-b1c8-18b6c7d2d957" targetNamespace="http://schemas.microsoft.com/office/2006/metadata/properties" ma:root="true" ma:fieldsID="ebf25fbb8480b0f4ef1c5cbfe375fd3f" ns2:_="" ns3:_="">
    <xsd:import namespace="fb49917d-0ee3-49bc-a378-71f584693184"/>
    <xsd:import namespace="e0005e3a-c012-4779-b1c8-18b6c7d2d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9917d-0ee3-49bc-a378-71f584693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05e3a-c012-4779-b1c8-18b6c7d2d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228984-C420-4D9B-B345-763F0E7CC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9917d-0ee3-49bc-a378-71f584693184"/>
    <ds:schemaRef ds:uri="e0005e3a-c012-4779-b1c8-18b6c7d2d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D8C5F2-C249-49BB-B4A3-17CED338D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4F5B8-224F-4C9A-9144-C704DEBD1F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Resultados | Brisanet</vt:lpstr>
      <vt:lpstr>Dados Operacionais_port</vt:lpstr>
      <vt:lpstr>Balanço</vt:lpstr>
      <vt:lpstr>DRE</vt:lpstr>
      <vt:lpstr>Endividamento</vt:lpstr>
      <vt:lpstr>Fluxo de Caixa</vt:lpstr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2021-10-24T17:17:51Z</dcterms:created>
  <dcterms:modified xsi:type="dcterms:W3CDTF">2021-12-15T17:35:02Z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0x010100D5D85E06E9D7A24CAEABBCBE5B81EFEA</vt:lpwstr>
  </property>
</Properties>
</file>